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1070" activeTab="5"/>
  </bookViews>
  <sheets>
    <sheet name="січень20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</sheets>
  <definedNames>
    <definedName name="_xlnm.Print_Area" localSheetId="2">'березень'!$A$1:$AX$105</definedName>
    <definedName name="_xlnm.Print_Area" localSheetId="3">'квітень'!$A$1:$AX$119</definedName>
    <definedName name="_xlnm.Print_Area" localSheetId="1">'лютий'!$A$1:$AW$75</definedName>
    <definedName name="_xlnm.Print_Area" localSheetId="0">'січень20'!$A$1:$AV$74</definedName>
    <definedName name="_xlnm.Print_Area" localSheetId="4">'травень'!$A$1:$AX$119</definedName>
    <definedName name="_xlnm.Print_Area" localSheetId="5">'червень'!$A$1:$AX$133</definedName>
  </definedNames>
  <calcPr fullCalcOnLoad="1" refMode="R1C1"/>
</workbook>
</file>

<file path=xl/sharedStrings.xml><?xml version="1.0" encoding="utf-8"?>
<sst xmlns="http://schemas.openxmlformats.org/spreadsheetml/2006/main" count="4623" uniqueCount="430">
  <si>
    <t>Додаток 8</t>
  </si>
  <si>
    <t xml:space="preserve"> до наказу Міністерства охорони здоров"я України</t>
  </si>
  <si>
    <t>22.03.2013 №232</t>
  </si>
  <si>
    <t>(у редакції наказу МОЗ України від 31.03.2015 № 194)</t>
  </si>
  <si>
    <t>ІНФОРМАЦІЯ</t>
  </si>
  <si>
    <t>про забезпеченість лікарськими засобами та медичними виробами, закупленими за кошти державного бюджету</t>
  </si>
  <si>
    <t>в межах виконання бюджетної програми КПКВ 2301400 "Забезпечення медичних заходів окремих державних програм та комплексних заходів програмного характеру"</t>
  </si>
  <si>
    <t>Тернопільська область</t>
  </si>
  <si>
    <t>№ з/п</t>
  </si>
  <si>
    <t>Постачальник</t>
  </si>
  <si>
    <t>Торгова назва</t>
  </si>
  <si>
    <t>Міжнародна непатентована назва лікарського засобу / Назва медичного виробу</t>
  </si>
  <si>
    <t>Форма випуску</t>
  </si>
  <si>
    <t>Одиниця виміру</t>
  </si>
  <si>
    <t>Кількість одиниць лікарського засобу / медичного виробу для лікування одного пацієнта</t>
  </si>
  <si>
    <t>Кількість пацієнтів</t>
  </si>
  <si>
    <t>Квота</t>
  </si>
  <si>
    <t>Серія</t>
  </si>
  <si>
    <t>Терміни</t>
  </si>
  <si>
    <t>Номер і дата наказу МОЗ України</t>
  </si>
  <si>
    <t>№ та дата отриманого документа (видаткової накладної)</t>
  </si>
  <si>
    <t>Номер і дата наказу управління охорони здоров'я облдержадміністрації</t>
  </si>
  <si>
    <t>Залишок на початок року</t>
  </si>
  <si>
    <t>Отримано
за місяць</t>
  </si>
  <si>
    <t>2016 рік</t>
  </si>
  <si>
    <t>2017 рік</t>
  </si>
  <si>
    <t>2018 рік</t>
  </si>
  <si>
    <t>по квоті 2018 року</t>
  </si>
  <si>
    <t>Всього</t>
  </si>
  <si>
    <t>В тому числі по окремих лікувальних закладах області , одиниць</t>
  </si>
  <si>
    <t>одиниць</t>
  </si>
  <si>
    <t>гривень</t>
  </si>
  <si>
    <t>№</t>
  </si>
  <si>
    <t>дата</t>
  </si>
  <si>
    <t>К-сть</t>
  </si>
  <si>
    <t>Сума</t>
  </si>
  <si>
    <t>Ціна</t>
  </si>
  <si>
    <t>ритуксимаб</t>
  </si>
  <si>
    <t>фл</t>
  </si>
  <si>
    <t>ДП "Укрмедпостач"</t>
  </si>
  <si>
    <t>1294</t>
  </si>
  <si>
    <t>П-6900</t>
  </si>
  <si>
    <t>555-од</t>
  </si>
  <si>
    <t>граноцит 34</t>
  </si>
  <si>
    <t>ленограстим</t>
  </si>
  <si>
    <t>зарсіо</t>
  </si>
  <si>
    <t>філграстим</t>
  </si>
  <si>
    <t>шпр</t>
  </si>
  <si>
    <t>HW2301</t>
  </si>
  <si>
    <t>ідарубіцин</t>
  </si>
  <si>
    <t>заведос 5мг</t>
  </si>
  <si>
    <t>2243</t>
  </si>
  <si>
    <t>П-8849</t>
  </si>
  <si>
    <t>аспарагіназа</t>
  </si>
  <si>
    <t xml:space="preserve">гідроксисечовина 500 мг </t>
  </si>
  <si>
    <t>гідроксикарбамід</t>
  </si>
  <si>
    <t>капс</t>
  </si>
  <si>
    <t>мірин 100</t>
  </si>
  <si>
    <t>талідомід</t>
  </si>
  <si>
    <t>табл</t>
  </si>
  <si>
    <t>1043/4</t>
  </si>
  <si>
    <t>559</t>
  </si>
  <si>
    <t>П-4655</t>
  </si>
  <si>
    <t>метотрексат-Тева 25 мг/мл по 2 мл</t>
  </si>
  <si>
    <t>метотрексат</t>
  </si>
  <si>
    <t>1516</t>
  </si>
  <si>
    <t>П-7732</t>
  </si>
  <si>
    <t>кислота золедронова</t>
  </si>
  <si>
    <t>доксорубіцин-Тева 2 мг/мл</t>
  </si>
  <si>
    <t>доксорубіцин</t>
  </si>
  <si>
    <t>18С09LD</t>
  </si>
  <si>
    <t>01.03.2020</t>
  </si>
  <si>
    <t>етопозид-Тева 20мг</t>
  </si>
  <si>
    <t>етопозид</t>
  </si>
  <si>
    <t>17Н14КС</t>
  </si>
  <si>
    <t>1560</t>
  </si>
  <si>
    <t>П-3450</t>
  </si>
  <si>
    <t>етопозид "ЕБЕВЕ" 200 мг</t>
  </si>
  <si>
    <t>вінкристин - Тева</t>
  </si>
  <si>
    <t>вінкристин</t>
  </si>
  <si>
    <t>ванкоміцин</t>
  </si>
  <si>
    <t>цитарабін</t>
  </si>
  <si>
    <t>7385028</t>
  </si>
  <si>
    <t>01.04.2022</t>
  </si>
  <si>
    <t>7385036</t>
  </si>
  <si>
    <t>30/09/22</t>
  </si>
  <si>
    <t>84F5024</t>
  </si>
  <si>
    <t>31/03/23</t>
  </si>
  <si>
    <t>вориконазол</t>
  </si>
  <si>
    <t>01.04.21</t>
  </si>
  <si>
    <t>даунобластина</t>
  </si>
  <si>
    <t>даунорубіцин</t>
  </si>
  <si>
    <t>7F15013</t>
  </si>
  <si>
    <t>віфенд</t>
  </si>
  <si>
    <t>кальцію фолінат 50мг</t>
  </si>
  <si>
    <t>месна 400 мг</t>
  </si>
  <si>
    <t>кладрибін</t>
  </si>
  <si>
    <t>6-меркаптопорин, 50 мг</t>
  </si>
  <si>
    <t>РАЗОМ</t>
  </si>
  <si>
    <t>Головний лікар</t>
  </si>
  <si>
    <t>В.Є.Бліхар</t>
  </si>
  <si>
    <t>Головний бухгалтер</t>
  </si>
  <si>
    <t>О.М.Маркевич</t>
  </si>
  <si>
    <t>8S646</t>
  </si>
  <si>
    <t>01/07/2020</t>
  </si>
  <si>
    <t>29</t>
  </si>
  <si>
    <t>П-9235</t>
  </si>
  <si>
    <t>Використано
за місяць</t>
  </si>
  <si>
    <r>
      <t xml:space="preserve">цитозар  </t>
    </r>
    <r>
      <rPr>
        <b/>
        <sz val="13"/>
        <rFont val="Times New Roman"/>
        <family val="1"/>
      </rPr>
      <t>100 мг</t>
    </r>
  </si>
  <si>
    <r>
      <t xml:space="preserve">цитозар  </t>
    </r>
    <r>
      <rPr>
        <b/>
        <sz val="13"/>
        <rFont val="Times New Roman"/>
        <family val="1"/>
      </rPr>
      <t>1000 м</t>
    </r>
    <r>
      <rPr>
        <sz val="13"/>
        <rFont val="Times New Roman"/>
        <family val="1"/>
      </rPr>
      <t>г</t>
    </r>
  </si>
  <si>
    <t>203</t>
  </si>
  <si>
    <t>П-9445</t>
  </si>
  <si>
    <t>18F07ME</t>
  </si>
  <si>
    <t>01/06/2020</t>
  </si>
  <si>
    <t>18G03KK</t>
  </si>
  <si>
    <t>метотрексат-Тева 100 мг/мл по 2 мл</t>
  </si>
  <si>
    <t>18F25OF</t>
  </si>
  <si>
    <t>пури-нетол</t>
  </si>
  <si>
    <t>меркаптопурин</t>
  </si>
  <si>
    <t>1017/33</t>
  </si>
  <si>
    <t>31.10.20</t>
  </si>
  <si>
    <t>482</t>
  </si>
  <si>
    <t>П-9927</t>
  </si>
  <si>
    <t>JN3383</t>
  </si>
  <si>
    <t>30/10/21</t>
  </si>
  <si>
    <t>676</t>
  </si>
  <si>
    <t>П-10537</t>
  </si>
  <si>
    <t>347-од</t>
  </si>
  <si>
    <t>бортезовіста 3,5мл</t>
  </si>
  <si>
    <t>бортезоміб</t>
  </si>
  <si>
    <t>D187134</t>
  </si>
  <si>
    <t>11/04/22</t>
  </si>
  <si>
    <t>913</t>
  </si>
  <si>
    <t>П-10627</t>
  </si>
  <si>
    <t>амп</t>
  </si>
  <si>
    <t>калію фолінат</t>
  </si>
  <si>
    <t>лейковорин-тева 10мг по 5мл</t>
  </si>
  <si>
    <t>18Н03МU</t>
  </si>
  <si>
    <t>1.08.20</t>
  </si>
  <si>
    <t>за напрямом Закупівля хіміотерапевтичних препаратів, радіофармпрепаратів та препаратів супроводу для лікування онкологічних хворих (онкогематологічні захворювання)</t>
  </si>
  <si>
    <t xml:space="preserve">Отримано з початку року </t>
  </si>
  <si>
    <t>зарсіо по 0,5мл</t>
  </si>
  <si>
    <t>JR2864</t>
  </si>
  <si>
    <t>1243</t>
  </si>
  <si>
    <t>П-11465</t>
  </si>
  <si>
    <t>471-од</t>
  </si>
  <si>
    <t xml:space="preserve"> Виконавець
О.М. Власюк
 27-33-89</t>
  </si>
  <si>
    <t>спектріла 10000 ОД</t>
  </si>
  <si>
    <t>ФЛ</t>
  </si>
  <si>
    <t>М180806А</t>
  </si>
  <si>
    <t>30.11.22</t>
  </si>
  <si>
    <t>1547</t>
  </si>
  <si>
    <t>П-11761</t>
  </si>
  <si>
    <t>риксатон 50мл (500мг)</t>
  </si>
  <si>
    <t>31.10.21</t>
  </si>
  <si>
    <t>30.11.21</t>
  </si>
  <si>
    <t>МП</t>
  </si>
  <si>
    <t>риксатон 10мл (100мг)</t>
  </si>
  <si>
    <t>1652</t>
  </si>
  <si>
    <t>П-12191</t>
  </si>
  <si>
    <t>JТ8495</t>
  </si>
  <si>
    <t>JF4942</t>
  </si>
  <si>
    <t>31.07.21</t>
  </si>
  <si>
    <t>Генеральний директор</t>
  </si>
  <si>
    <t>КНП Тернопільська 
університетська
лікарня ТОР</t>
  </si>
  <si>
    <t>1811</t>
  </si>
  <si>
    <t>К-14185</t>
  </si>
  <si>
    <t>648-од</t>
  </si>
  <si>
    <t>по квоті 2019 року</t>
  </si>
  <si>
    <t>кальцію фолінат 10мг/мл по 3мл №5</t>
  </si>
  <si>
    <t>бортезовіста 1 мг</t>
  </si>
  <si>
    <t>1901</t>
  </si>
  <si>
    <t>К-14454</t>
  </si>
  <si>
    <t>680-од</t>
  </si>
  <si>
    <t>1900850А</t>
  </si>
  <si>
    <t>01.03.22</t>
  </si>
  <si>
    <t>ванкотекс 500мг</t>
  </si>
  <si>
    <t>17605U1</t>
  </si>
  <si>
    <t>01.06.22</t>
  </si>
  <si>
    <t>1971</t>
  </si>
  <si>
    <t>К14859</t>
  </si>
  <si>
    <t>К-14859</t>
  </si>
  <si>
    <t>1966</t>
  </si>
  <si>
    <t>П-12636</t>
  </si>
  <si>
    <t>JF4625</t>
  </si>
  <si>
    <t>П-12628</t>
  </si>
  <si>
    <t>1017/36 PKG-A</t>
  </si>
  <si>
    <t>1951</t>
  </si>
  <si>
    <t>K-14747</t>
  </si>
  <si>
    <t>1901260A</t>
  </si>
  <si>
    <t>01.04.22</t>
  </si>
  <si>
    <t>леналідомід-віста по 25мг №21</t>
  </si>
  <si>
    <t>леналідомід</t>
  </si>
  <si>
    <t>1901742В</t>
  </si>
  <si>
    <t>К-14747</t>
  </si>
  <si>
    <t>ауротаз-р по 4,5г</t>
  </si>
  <si>
    <t>піперацилін/тазобактам</t>
  </si>
  <si>
    <t>золендровнова кислота 0,8мг/мл по 5мл</t>
  </si>
  <si>
    <t>Фл</t>
  </si>
  <si>
    <t>2900919</t>
  </si>
  <si>
    <t>01.09.21</t>
  </si>
  <si>
    <t>2093</t>
  </si>
  <si>
    <t>К-15266</t>
  </si>
  <si>
    <t>9YE501А</t>
  </si>
  <si>
    <t>31.03.22</t>
  </si>
  <si>
    <t>2258</t>
  </si>
  <si>
    <t>П-15756</t>
  </si>
  <si>
    <t>19F03KI</t>
  </si>
  <si>
    <t>01.06.21</t>
  </si>
  <si>
    <t>2293</t>
  </si>
  <si>
    <t>К-15934</t>
  </si>
  <si>
    <t>19F05KI</t>
  </si>
  <si>
    <t>PL0419043-А</t>
  </si>
  <si>
    <t>2376</t>
  </si>
  <si>
    <t>П-13161</t>
  </si>
  <si>
    <t>Залишок
 на 01.02.2020р</t>
  </si>
  <si>
    <t>Залишок на 
01.01.2020р</t>
  </si>
  <si>
    <t>Фактично використано 
за 2020 рік</t>
  </si>
  <si>
    <t>Отримано
за 2020 рік 
РАЗОМ</t>
  </si>
  <si>
    <t>Повна потреба на 2020 рік</t>
  </si>
  <si>
    <t>по квоті 20117 року</t>
  </si>
  <si>
    <t>по квоті 2020 року</t>
  </si>
  <si>
    <t xml:space="preserve"> станом на 01 лютого 2020року </t>
  </si>
  <si>
    <t>19F05KА</t>
  </si>
  <si>
    <t>2586</t>
  </si>
  <si>
    <t>П-13407</t>
  </si>
  <si>
    <t>КС5447</t>
  </si>
  <si>
    <t>19.09.22</t>
  </si>
  <si>
    <t>КС2367</t>
  </si>
  <si>
    <t>31.08.22</t>
  </si>
  <si>
    <t>2417</t>
  </si>
  <si>
    <t>К-16337</t>
  </si>
  <si>
    <t>1900850К</t>
  </si>
  <si>
    <t>2420</t>
  </si>
  <si>
    <t>К-16316</t>
  </si>
  <si>
    <t>бендамустин</t>
  </si>
  <si>
    <t>бендамусвіста 25мг</t>
  </si>
  <si>
    <t>бендамусвіста 100мг</t>
  </si>
  <si>
    <t>1900852А</t>
  </si>
  <si>
    <t>1900855В</t>
  </si>
  <si>
    <t>віфенд по 200мг №1</t>
  </si>
  <si>
    <t>Z609305</t>
  </si>
  <si>
    <t>2702</t>
  </si>
  <si>
    <t>П-13612</t>
  </si>
  <si>
    <t xml:space="preserve"> станом на 01 березеня 2020року </t>
  </si>
  <si>
    <t>Залишок на 
01.02.2020р</t>
  </si>
  <si>
    <t>Залишок
 на 01.03.2020р</t>
  </si>
  <si>
    <t>кальцію фолінат 10мг/мл по 3мл №6</t>
  </si>
  <si>
    <t>07.07.21</t>
  </si>
  <si>
    <t>01.07.21</t>
  </si>
  <si>
    <t>218</t>
  </si>
  <si>
    <t>П-14357</t>
  </si>
  <si>
    <t>метотрексат-Тева 100 мг/мл по 10 мл</t>
  </si>
  <si>
    <t>19А10КЕ</t>
  </si>
  <si>
    <t>58</t>
  </si>
  <si>
    <t>К-16879</t>
  </si>
  <si>
    <t>18,02.20</t>
  </si>
  <si>
    <t>36-од</t>
  </si>
  <si>
    <t>ендоксан 500мг</t>
  </si>
  <si>
    <t>циклофосфамід</t>
  </si>
  <si>
    <t>9Н121А</t>
  </si>
  <si>
    <t>01.08.22</t>
  </si>
  <si>
    <t>61</t>
  </si>
  <si>
    <t>П-14040</t>
  </si>
  <si>
    <t>44-од</t>
  </si>
  <si>
    <t>ендоксан 1 г</t>
  </si>
  <si>
    <t>9Е193J</t>
  </si>
  <si>
    <t>01.05.22</t>
  </si>
  <si>
    <t>21</t>
  </si>
  <si>
    <t>П-13836</t>
  </si>
  <si>
    <t>Виробник</t>
  </si>
  <si>
    <t>Бакстер Онколоджі ГмбХ, Німеччина</t>
  </si>
  <si>
    <t>Фармахемі Б.В. Нідерланди</t>
  </si>
  <si>
    <t>ПрАТ Лекхім-Харків, Україна</t>
  </si>
  <si>
    <t>Сандоз ГмбХ Австрія</t>
  </si>
  <si>
    <t>КЕ1394</t>
  </si>
  <si>
    <t>30.06.21</t>
  </si>
  <si>
    <t>114</t>
  </si>
  <si>
    <t>П-14100</t>
  </si>
  <si>
    <t>кансидаз по 50мг №1</t>
  </si>
  <si>
    <t>каспофунгін</t>
  </si>
  <si>
    <t>Лабораторії Мерк Шарп і Доум Шибре, Франція;Мерк Шарп і Доум Б.В., Нідерланди.</t>
  </si>
  <si>
    <t>S028271</t>
  </si>
  <si>
    <t>S009327</t>
  </si>
  <si>
    <t>31.05.21</t>
  </si>
  <si>
    <t>21.12.20</t>
  </si>
  <si>
    <t>кансидаз по 70мг №1</t>
  </si>
  <si>
    <t xml:space="preserve"> станом на 01 квітня 2020року </t>
  </si>
  <si>
    <t>Залишок на 
01.03.2020р</t>
  </si>
  <si>
    <t>Залишок
 на 01.04.2020р</t>
  </si>
  <si>
    <t>вориконазол алвоген по 200мг №14</t>
  </si>
  <si>
    <t>вориконазол алвоген по 200мг №1</t>
  </si>
  <si>
    <t>Анфарм Еллас С.А. Греція, Фарматен С.А. Греція</t>
  </si>
  <si>
    <t>Фарматен С.А. Греція Фаматен Інтернешнл СА, Греція</t>
  </si>
  <si>
    <t>1910380</t>
  </si>
  <si>
    <t>19J359</t>
  </si>
  <si>
    <t>01.07.22</t>
  </si>
  <si>
    <t>01.10.22</t>
  </si>
  <si>
    <t>168</t>
  </si>
  <si>
    <t>К-17298</t>
  </si>
  <si>
    <t>Медак Гезельшафт флюр клініше Шпеціальпрепар ате мбх. Німеччина</t>
  </si>
  <si>
    <t>G197171</t>
  </si>
  <si>
    <t>23.07.23</t>
  </si>
  <si>
    <t>179</t>
  </si>
  <si>
    <t>П-14267</t>
  </si>
  <si>
    <t>ломустин медак по 40мг №20</t>
  </si>
  <si>
    <t>ломустин</t>
  </si>
  <si>
    <t>G190471</t>
  </si>
  <si>
    <t>25.07.22</t>
  </si>
  <si>
    <t>КD2606</t>
  </si>
  <si>
    <t>30.06.22</t>
  </si>
  <si>
    <t>178</t>
  </si>
  <si>
    <t>П-14572</t>
  </si>
  <si>
    <t>КС4620</t>
  </si>
  <si>
    <t>Повна потреба на 2018 рік</t>
  </si>
  <si>
    <t>ритуксим 100мг</t>
  </si>
  <si>
    <t>ритуксим 500мг</t>
  </si>
  <si>
    <t>флударабін-тева 2мг</t>
  </si>
  <si>
    <t>флударабін</t>
  </si>
  <si>
    <t>аспарагіназа 10000 МО</t>
  </si>
  <si>
    <t>метакос</t>
  </si>
  <si>
    <t>філстим 0,3мг</t>
  </si>
  <si>
    <t>ванкоміцин вокате 500мг</t>
  </si>
  <si>
    <t>велкейд 1мг</t>
  </si>
  <si>
    <t>алкеран 2мг</t>
  </si>
  <si>
    <t>мелфалан</t>
  </si>
  <si>
    <t>лейкеран по 2мг</t>
  </si>
  <si>
    <t>хлорамбуцил</t>
  </si>
  <si>
    <t>тазпен</t>
  </si>
  <si>
    <t>уромітексан 400мг №15</t>
  </si>
  <si>
    <t>9Н498А</t>
  </si>
  <si>
    <t>01.08.24</t>
  </si>
  <si>
    <t>П-14549</t>
  </si>
  <si>
    <t>9Е118В</t>
  </si>
  <si>
    <t>тазпен по 4г/0,5г №1</t>
  </si>
  <si>
    <t>Астрал СтеріТек Прйвіт Лімітед, Індія</t>
  </si>
  <si>
    <t>TPR906</t>
  </si>
  <si>
    <t>570</t>
  </si>
  <si>
    <t>П-14734</t>
  </si>
  <si>
    <t>Актавіс Італія С.п.А., Італія</t>
  </si>
  <si>
    <t>94F5011</t>
  </si>
  <si>
    <t>30.04.24</t>
  </si>
  <si>
    <t>9385017</t>
  </si>
  <si>
    <t>31.03.23</t>
  </si>
  <si>
    <t>9F15024</t>
  </si>
  <si>
    <t>кальцію фолінат 10мг/мл по 3мл №7</t>
  </si>
  <si>
    <t>91067001</t>
  </si>
  <si>
    <t>575</t>
  </si>
  <si>
    <t>К-18011</t>
  </si>
  <si>
    <t xml:space="preserve"> станом на 01 травня 2020року </t>
  </si>
  <si>
    <t>Залишок на 
01.04.2020р</t>
  </si>
  <si>
    <t>Залишок
 на 01.05.2020р</t>
  </si>
  <si>
    <t>1900852A</t>
  </si>
  <si>
    <t>01/04/22</t>
  </si>
  <si>
    <t>511</t>
  </si>
  <si>
    <t>П-14612</t>
  </si>
  <si>
    <t>Сінтон Хіспанія, С.Л., Іспанія та Сінтон с.р.о., Чеська Республіка</t>
  </si>
  <si>
    <t>1902016А</t>
  </si>
  <si>
    <t xml:space="preserve">Сінтон Хіспанія, С.Л., Іспанія </t>
  </si>
  <si>
    <t>леналідомід-віста по 10мг №21</t>
  </si>
  <si>
    <t>1903285В</t>
  </si>
  <si>
    <t>1903243D</t>
  </si>
  <si>
    <t>01.09.22</t>
  </si>
  <si>
    <t>кальцію фолінат 10мг/мл по 3мл №8</t>
  </si>
  <si>
    <t>Хауп Фарма Вольфратсхаузен ГмбХ, Німеччина</t>
  </si>
  <si>
    <t>ВМ89</t>
  </si>
  <si>
    <t>810</t>
  </si>
  <si>
    <t>П-15049</t>
  </si>
  <si>
    <t>мірин 101</t>
  </si>
  <si>
    <t>Ліпомед АГ, Швейцарія</t>
  </si>
  <si>
    <t>1017372 PKG-A</t>
  </si>
  <si>
    <t>30.04.22</t>
  </si>
  <si>
    <t>П-15034</t>
  </si>
  <si>
    <t>літак 2мг/мл по 5мл №5</t>
  </si>
  <si>
    <t>18ALL002-M</t>
  </si>
  <si>
    <t>725</t>
  </si>
  <si>
    <t>К-18584</t>
  </si>
  <si>
    <t>леналідомід-віста по 25мг №22</t>
  </si>
  <si>
    <t>01/09/22</t>
  </si>
  <si>
    <t>гідроксикарбамід тева 500 мг №100</t>
  </si>
  <si>
    <t>Тева Чех Індастріз с.р.о. Чеська Республіка</t>
  </si>
  <si>
    <t>капс.</t>
  </si>
  <si>
    <t>100012744</t>
  </si>
  <si>
    <t>онкаспар 750 МО/мл по 3750 МО №1</t>
  </si>
  <si>
    <t>пегаспарагіназа</t>
  </si>
  <si>
    <t>Лабораторії Серв'є Індастрі, Франція</t>
  </si>
  <si>
    <t>9246К</t>
  </si>
  <si>
    <t>31.03.21</t>
  </si>
  <si>
    <t>740</t>
  </si>
  <si>
    <t>К-18557</t>
  </si>
  <si>
    <t>9385036</t>
  </si>
  <si>
    <t>01.06.24</t>
  </si>
  <si>
    <t xml:space="preserve"> станом на 01 червня 2020року </t>
  </si>
  <si>
    <t>Залишок
 на 01.06.2020р</t>
  </si>
  <si>
    <t>Залишок на 
01.05.2020р</t>
  </si>
  <si>
    <t>(головний лікар)</t>
  </si>
  <si>
    <t>Залишок на 
01.06.2020р</t>
  </si>
  <si>
    <t xml:space="preserve"> ТОВ Фармекс Груп Україна</t>
  </si>
  <si>
    <t>1130320</t>
  </si>
  <si>
    <t>980</t>
  </si>
  <si>
    <t>П-15270</t>
  </si>
  <si>
    <t>К197109</t>
  </si>
  <si>
    <t>09.10.23</t>
  </si>
  <si>
    <t>1150</t>
  </si>
  <si>
    <t>П-15477</t>
  </si>
  <si>
    <t>ломустин медак по 40мг №21</t>
  </si>
  <si>
    <t>лейкеран по 2мг №25</t>
  </si>
  <si>
    <t>Екселла ГмбХ і Ко.КГ, Німеччина</t>
  </si>
  <si>
    <t>912402</t>
  </si>
  <si>
    <t>30.06.212</t>
  </si>
  <si>
    <t>868</t>
  </si>
  <si>
    <t>П-15213</t>
  </si>
  <si>
    <t>граноцит 35</t>
  </si>
  <si>
    <t>Санофі Вінтроп Індастріа, Франція</t>
  </si>
  <si>
    <t>АS116</t>
  </si>
  <si>
    <t>кальцію фолінат 10мг/мл по 3мл №9</t>
  </si>
  <si>
    <t>ФІСІОФАРМА С.Р.Л., Італія</t>
  </si>
  <si>
    <t>17615U1</t>
  </si>
  <si>
    <t>977</t>
  </si>
  <si>
    <t>К-19478</t>
  </si>
  <si>
    <t>доксорубіцин-Ебебе 2 мг/мл (50мг)</t>
  </si>
  <si>
    <t>ЕБЕБЕ Фарма Гес.м.б.Х.Нфг.КГ, Австрія</t>
  </si>
  <si>
    <t>КJ3596</t>
  </si>
  <si>
    <t>1330320</t>
  </si>
  <si>
    <t>КJ3139</t>
  </si>
  <si>
    <t>КJ7671</t>
  </si>
  <si>
    <t>1030</t>
  </si>
  <si>
    <t>П-15509</t>
  </si>
  <si>
    <t xml:space="preserve"> станом на 03 липня 2020року </t>
  </si>
  <si>
    <t>Залишок
 на 03.07.2020р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</si>
</sst>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dd\.mm\.yy;@"/>
    <numFmt numFmtId="197" formatCode="0.00000"/>
    <numFmt numFmtId="198" formatCode="0.000000"/>
    <numFmt numFmtId="199" formatCode="#,##0.0000&quot;р.&quot;"/>
    <numFmt numFmtId="200" formatCode="#,##0.000&quot;р.&quot;"/>
    <numFmt numFmtId="201" formatCode="#,##0.00&quot;р.&quot;"/>
    <numFmt numFmtId="202" formatCode="#,##0.000"/>
    <numFmt numFmtId="203" formatCode="#,##0.0"/>
    <numFmt numFmtId="204" formatCode="[$-422]d\ mmmm\ yyyy&quot; р.&quot;"/>
    <numFmt numFmtId="205" formatCode="mmm/yyyy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71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/>
    </xf>
    <xf numFmtId="0" fontId="20" fillId="25" borderId="0" xfId="0" applyFont="1" applyFill="1" applyAlignment="1">
      <alignment/>
    </xf>
    <xf numFmtId="0" fontId="20" fillId="25" borderId="0" xfId="0" applyFont="1" applyFill="1" applyAlignment="1">
      <alignment horizontal="center" vertic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/>
    </xf>
    <xf numFmtId="0" fontId="21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25" borderId="0" xfId="0" applyFont="1" applyFill="1" applyAlignment="1">
      <alignment vertical="center"/>
    </xf>
    <xf numFmtId="0" fontId="21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2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/>
    </xf>
    <xf numFmtId="0" fontId="21" fillId="25" borderId="0" xfId="0" applyFont="1" applyFill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203" fontId="20" fillId="25" borderId="11" xfId="0" applyNumberFormat="1" applyFont="1" applyFill="1" applyBorder="1" applyAlignment="1">
      <alignment horizontal="center" vertical="center"/>
    </xf>
    <xf numFmtId="49" fontId="20" fillId="25" borderId="11" xfId="0" applyNumberFormat="1" applyFont="1" applyFill="1" applyBorder="1" applyAlignment="1">
      <alignment horizontal="center" vertical="center"/>
    </xf>
    <xf numFmtId="196" fontId="20" fillId="25" borderId="11" xfId="0" applyNumberFormat="1" applyFont="1" applyFill="1" applyBorder="1" applyAlignment="1">
      <alignment horizontal="center" vertical="center"/>
    </xf>
    <xf numFmtId="3" fontId="21" fillId="25" borderId="11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25" borderId="0" xfId="0" applyNumberFormat="1" applyFont="1" applyFill="1" applyAlignment="1">
      <alignment/>
    </xf>
    <xf numFmtId="0" fontId="19" fillId="25" borderId="11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wrapText="1"/>
    </xf>
    <xf numFmtId="2" fontId="21" fillId="25" borderId="0" xfId="0" applyNumberFormat="1" applyFont="1" applyFill="1" applyAlignment="1">
      <alignment/>
    </xf>
    <xf numFmtId="2" fontId="21" fillId="25" borderId="11" xfId="0" applyNumberFormat="1" applyFont="1" applyFill="1" applyBorder="1" applyAlignment="1">
      <alignment horizontal="center" vertical="center" wrapText="1"/>
    </xf>
    <xf numFmtId="2" fontId="21" fillId="25" borderId="11" xfId="0" applyNumberFormat="1" applyFont="1" applyFill="1" applyBorder="1" applyAlignment="1">
      <alignment horizontal="center" vertical="center"/>
    </xf>
    <xf numFmtId="2" fontId="23" fillId="25" borderId="11" xfId="0" applyNumberFormat="1" applyFont="1" applyFill="1" applyBorder="1" applyAlignment="1">
      <alignment wrapText="1"/>
    </xf>
    <xf numFmtId="2" fontId="20" fillId="25" borderId="0" xfId="0" applyNumberFormat="1" applyFont="1" applyFill="1" applyAlignment="1">
      <alignment/>
    </xf>
    <xf numFmtId="0" fontId="21" fillId="25" borderId="0" xfId="0" applyFont="1" applyFill="1" applyBorder="1" applyAlignment="1">
      <alignment horizontal="center" vertical="center" wrapText="1"/>
    </xf>
    <xf numFmtId="203" fontId="21" fillId="25" borderId="0" xfId="0" applyNumberFormat="1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wrapText="1"/>
    </xf>
    <xf numFmtId="49" fontId="21" fillId="25" borderId="0" xfId="0" applyNumberFormat="1" applyFont="1" applyFill="1" applyBorder="1" applyAlignment="1">
      <alignment horizontal="right" vertical="center"/>
    </xf>
    <xf numFmtId="196" fontId="21" fillId="25" borderId="0" xfId="0" applyNumberFormat="1" applyFont="1" applyFill="1" applyBorder="1" applyAlignment="1">
      <alignment horizontal="right" vertical="center"/>
    </xf>
    <xf numFmtId="203" fontId="21" fillId="25" borderId="0" xfId="0" applyNumberFormat="1" applyFont="1" applyFill="1" applyBorder="1" applyAlignment="1">
      <alignment horizontal="right" vertical="center"/>
    </xf>
    <xf numFmtId="3" fontId="21" fillId="25" borderId="0" xfId="0" applyNumberFormat="1" applyFont="1" applyFill="1" applyBorder="1" applyAlignment="1">
      <alignment horizontal="center" vertical="center"/>
    </xf>
    <xf numFmtId="4" fontId="21" fillId="25" borderId="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 horizontal="left" vertical="center"/>
    </xf>
    <xf numFmtId="3" fontId="21" fillId="25" borderId="0" xfId="0" applyNumberFormat="1" applyFont="1" applyFill="1" applyAlignment="1">
      <alignment/>
    </xf>
    <xf numFmtId="0" fontId="24" fillId="25" borderId="0" xfId="0" applyFont="1" applyFill="1" applyAlignment="1">
      <alignment/>
    </xf>
    <xf numFmtId="0" fontId="23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25" fillId="25" borderId="0" xfId="0" applyFont="1" applyFill="1" applyAlignment="1">
      <alignment horizontal="center"/>
    </xf>
    <xf numFmtId="3" fontId="25" fillId="25" borderId="0" xfId="0" applyNumberFormat="1" applyFont="1" applyFill="1" applyAlignment="1">
      <alignment/>
    </xf>
    <xf numFmtId="0" fontId="24" fillId="25" borderId="0" xfId="0" applyFont="1" applyFill="1" applyAlignment="1">
      <alignment horizontal="center" vertical="center"/>
    </xf>
    <xf numFmtId="3" fontId="21" fillId="25" borderId="0" xfId="0" applyNumberFormat="1" applyFont="1" applyFill="1" applyAlignment="1">
      <alignment horizontal="center" vertical="center"/>
    </xf>
    <xf numFmtId="3" fontId="20" fillId="25" borderId="0" xfId="0" applyNumberFormat="1" applyFont="1" applyFill="1" applyAlignment="1">
      <alignment horizontal="center" vertical="center"/>
    </xf>
    <xf numFmtId="4" fontId="20" fillId="25" borderId="0" xfId="0" applyNumberFormat="1" applyFont="1" applyFill="1" applyAlignment="1">
      <alignment horizontal="center" vertical="center"/>
    </xf>
    <xf numFmtId="0" fontId="25" fillId="25" borderId="0" xfId="0" applyFont="1" applyFill="1" applyAlignment="1">
      <alignment horizontal="center" vertical="center"/>
    </xf>
    <xf numFmtId="0" fontId="24" fillId="25" borderId="0" xfId="0" applyFont="1" applyFill="1" applyAlignment="1">
      <alignment/>
    </xf>
    <xf numFmtId="196" fontId="25" fillId="25" borderId="0" xfId="0" applyNumberFormat="1" applyFont="1" applyFill="1" applyAlignment="1">
      <alignment horizontal="center" vertical="center"/>
    </xf>
    <xf numFmtId="3" fontId="24" fillId="25" borderId="0" xfId="0" applyNumberFormat="1" applyFont="1" applyFill="1" applyAlignment="1">
      <alignment/>
    </xf>
    <xf numFmtId="4" fontId="25" fillId="25" borderId="0" xfId="0" applyNumberFormat="1" applyFont="1" applyFill="1" applyAlignment="1">
      <alignment/>
    </xf>
    <xf numFmtId="3" fontId="24" fillId="25" borderId="0" xfId="0" applyNumberFormat="1" applyFont="1" applyFill="1" applyAlignment="1">
      <alignment horizontal="center" vertical="center"/>
    </xf>
    <xf numFmtId="4" fontId="25" fillId="25" borderId="0" xfId="0" applyNumberFormat="1" applyFont="1" applyFill="1" applyAlignment="1">
      <alignment horizontal="center" vertical="center"/>
    </xf>
    <xf numFmtId="0" fontId="24" fillId="25" borderId="0" xfId="0" applyFont="1" applyFill="1" applyAlignment="1">
      <alignment wrapText="1"/>
    </xf>
    <xf numFmtId="0" fontId="23" fillId="25" borderId="0" xfId="0" applyFont="1" applyFill="1" applyAlignment="1">
      <alignment horizontal="center" vertical="center" wrapText="1"/>
    </xf>
    <xf numFmtId="0" fontId="25" fillId="25" borderId="0" xfId="0" applyFont="1" applyFill="1" applyAlignment="1">
      <alignment wrapText="1"/>
    </xf>
    <xf numFmtId="0" fontId="25" fillId="25" borderId="0" xfId="0" applyFont="1" applyFill="1" applyAlignment="1">
      <alignment horizontal="center" wrapText="1"/>
    </xf>
    <xf numFmtId="0" fontId="25" fillId="25" borderId="0" xfId="0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 vertical="center"/>
    </xf>
    <xf numFmtId="0" fontId="27" fillId="25" borderId="0" xfId="0" applyFont="1" applyFill="1" applyAlignment="1">
      <alignment vertical="center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 applyAlignment="1">
      <alignment vertical="center"/>
    </xf>
    <xf numFmtId="0" fontId="32" fillId="25" borderId="0" xfId="0" applyFont="1" applyFill="1" applyAlignment="1">
      <alignment/>
    </xf>
    <xf numFmtId="0" fontId="31" fillId="25" borderId="0" xfId="0" applyFont="1" applyFill="1" applyAlignment="1">
      <alignment horizontal="center" vertical="center" wrapText="1"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center"/>
    </xf>
    <xf numFmtId="0" fontId="20" fillId="26" borderId="0" xfId="0" applyFont="1" applyFill="1" applyAlignment="1">
      <alignment horizontal="center" vertical="center"/>
    </xf>
    <xf numFmtId="0" fontId="20" fillId="26" borderId="0" xfId="0" applyFont="1" applyFill="1" applyAlignment="1">
      <alignment/>
    </xf>
    <xf numFmtId="0" fontId="20" fillId="26" borderId="0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left" vertical="center"/>
    </xf>
    <xf numFmtId="0" fontId="21" fillId="26" borderId="10" xfId="0" applyFont="1" applyFill="1" applyBorder="1" applyAlignment="1">
      <alignment/>
    </xf>
    <xf numFmtId="0" fontId="21" fillId="26" borderId="10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center" wrapText="1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1" xfId="0" applyFont="1" applyFill="1" applyBorder="1" applyAlignment="1">
      <alignment horizontal="center" wrapText="1"/>
    </xf>
    <xf numFmtId="3" fontId="20" fillId="26" borderId="11" xfId="0" applyNumberFormat="1" applyFont="1" applyFill="1" applyBorder="1" applyAlignment="1">
      <alignment horizontal="right" vertical="center"/>
    </xf>
    <xf numFmtId="4" fontId="20" fillId="26" borderId="11" xfId="0" applyNumberFormat="1" applyFont="1" applyFill="1" applyBorder="1" applyAlignment="1">
      <alignment horizontal="right" vertical="center"/>
    </xf>
    <xf numFmtId="49" fontId="20" fillId="26" borderId="11" xfId="0" applyNumberFormat="1" applyFont="1" applyFill="1" applyBorder="1" applyAlignment="1">
      <alignment horizontal="center" vertical="center"/>
    </xf>
    <xf numFmtId="203" fontId="20" fillId="26" borderId="11" xfId="0" applyNumberFormat="1" applyFont="1" applyFill="1" applyBorder="1" applyAlignment="1">
      <alignment horizontal="center" vertical="center"/>
    </xf>
    <xf numFmtId="3" fontId="20" fillId="26" borderId="11" xfId="0" applyNumberFormat="1" applyFont="1" applyFill="1" applyBorder="1" applyAlignment="1">
      <alignment horizontal="center" vertical="center"/>
    </xf>
    <xf numFmtId="2" fontId="21" fillId="26" borderId="11" xfId="0" applyNumberFormat="1" applyFont="1" applyFill="1" applyBorder="1" applyAlignment="1">
      <alignment horizontal="left" vertical="center" wrapText="1"/>
    </xf>
    <xf numFmtId="2" fontId="21" fillId="26" borderId="11" xfId="0" applyNumberFormat="1" applyFont="1" applyFill="1" applyBorder="1" applyAlignment="1">
      <alignment horizontal="center" wrapText="1"/>
    </xf>
    <xf numFmtId="2" fontId="21" fillId="26" borderId="11" xfId="0" applyNumberFormat="1" applyFont="1" applyFill="1" applyBorder="1" applyAlignment="1">
      <alignment horizontal="right" vertical="center"/>
    </xf>
    <xf numFmtId="2" fontId="21" fillId="26" borderId="11" xfId="0" applyNumberFormat="1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wrapText="1"/>
    </xf>
    <xf numFmtId="0" fontId="21" fillId="26" borderId="0" xfId="0" applyFont="1" applyFill="1" applyBorder="1" applyAlignment="1">
      <alignment horizontal="center" wrapText="1"/>
    </xf>
    <xf numFmtId="3" fontId="21" fillId="26" borderId="0" xfId="0" applyNumberFormat="1" applyFont="1" applyFill="1" applyBorder="1" applyAlignment="1">
      <alignment horizontal="right" vertical="center"/>
    </xf>
    <xf numFmtId="4" fontId="21" fillId="26" borderId="0" xfId="0" applyNumberFormat="1" applyFont="1" applyFill="1" applyBorder="1" applyAlignment="1">
      <alignment horizontal="right" vertical="center"/>
    </xf>
    <xf numFmtId="203" fontId="21" fillId="26" borderId="0" xfId="0" applyNumberFormat="1" applyFont="1" applyFill="1" applyBorder="1" applyAlignment="1">
      <alignment horizontal="center" vertical="center"/>
    </xf>
    <xf numFmtId="0" fontId="20" fillId="26" borderId="0" xfId="0" applyFont="1" applyFill="1" applyAlignment="1">
      <alignment horizontal="left" vertical="center"/>
    </xf>
    <xf numFmtId="0" fontId="25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25" fillId="26" borderId="0" xfId="0" applyFont="1" applyFill="1" applyAlignment="1">
      <alignment horizontal="center"/>
    </xf>
    <xf numFmtId="4" fontId="25" fillId="26" borderId="0" xfId="0" applyNumberFormat="1" applyFont="1" applyFill="1" applyAlignment="1">
      <alignment horizontal="center"/>
    </xf>
    <xf numFmtId="0" fontId="24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25" fillId="26" borderId="0" xfId="0" applyFont="1" applyFill="1" applyAlignment="1">
      <alignment horizontal="left"/>
    </xf>
    <xf numFmtId="0" fontId="25" fillId="26" borderId="0" xfId="0" applyFont="1" applyFill="1" applyAlignment="1">
      <alignment horizontal="center" vertical="center"/>
    </xf>
    <xf numFmtId="0" fontId="25" fillId="26" borderId="0" xfId="0" applyFont="1" applyFill="1" applyAlignment="1">
      <alignment wrapText="1"/>
    </xf>
    <xf numFmtId="0" fontId="25" fillId="26" borderId="0" xfId="0" applyFont="1" applyFill="1" applyAlignment="1">
      <alignment horizontal="center" wrapText="1"/>
    </xf>
    <xf numFmtId="0" fontId="27" fillId="26" borderId="0" xfId="0" applyFont="1" applyFill="1" applyAlignment="1">
      <alignment vertical="center"/>
    </xf>
    <xf numFmtId="0" fontId="27" fillId="26" borderId="0" xfId="0" applyFont="1" applyFill="1" applyAlignment="1">
      <alignment horizontal="center" vertical="center"/>
    </xf>
    <xf numFmtId="0" fontId="30" fillId="26" borderId="0" xfId="0" applyFont="1" applyFill="1" applyAlignment="1">
      <alignment horizontal="left" vertical="center" wrapText="1"/>
    </xf>
    <xf numFmtId="0" fontId="31" fillId="26" borderId="0" xfId="0" applyFont="1" applyFill="1" applyAlignment="1">
      <alignment horizontal="center" vertical="center" wrapText="1"/>
    </xf>
    <xf numFmtId="203" fontId="20" fillId="26" borderId="11" xfId="0" applyNumberFormat="1" applyFont="1" applyFill="1" applyBorder="1" applyAlignment="1">
      <alignment horizontal="center" vertical="center" wrapText="1"/>
    </xf>
    <xf numFmtId="196" fontId="20" fillId="26" borderId="11" xfId="0" applyNumberFormat="1" applyFont="1" applyFill="1" applyBorder="1" applyAlignment="1">
      <alignment horizontal="center" vertical="center"/>
    </xf>
    <xf numFmtId="49" fontId="20" fillId="26" borderId="11" xfId="0" applyNumberFormat="1" applyFont="1" applyFill="1" applyBorder="1" applyAlignment="1">
      <alignment horizontal="center" vertical="center" wrapText="1"/>
    </xf>
    <xf numFmtId="203" fontId="21" fillId="26" borderId="0" xfId="0" applyNumberFormat="1" applyFont="1" applyFill="1" applyBorder="1" applyAlignment="1">
      <alignment horizontal="right" vertical="center"/>
    </xf>
    <xf numFmtId="196" fontId="21" fillId="26" borderId="0" xfId="0" applyNumberFormat="1" applyFont="1" applyFill="1" applyBorder="1" applyAlignment="1">
      <alignment horizontal="right" vertical="center"/>
    </xf>
    <xf numFmtId="196" fontId="25" fillId="26" borderId="0" xfId="0" applyNumberFormat="1" applyFont="1" applyFill="1" applyAlignment="1">
      <alignment horizontal="center" vertical="center"/>
    </xf>
    <xf numFmtId="196" fontId="25" fillId="26" borderId="0" xfId="0" applyNumberFormat="1" applyFont="1" applyFill="1" applyAlignment="1">
      <alignment horizontal="center" vertical="center" wrapText="1"/>
    </xf>
    <xf numFmtId="196" fontId="20" fillId="26" borderId="0" xfId="0" applyNumberFormat="1" applyFont="1" applyFill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3" fontId="21" fillId="26" borderId="0" xfId="0" applyNumberFormat="1" applyFont="1" applyFill="1" applyBorder="1" applyAlignment="1">
      <alignment horizontal="center" vertical="center"/>
    </xf>
    <xf numFmtId="4" fontId="21" fillId="26" borderId="0" xfId="0" applyNumberFormat="1" applyFont="1" applyFill="1" applyBorder="1" applyAlignment="1">
      <alignment horizontal="center" vertical="center"/>
    </xf>
    <xf numFmtId="3" fontId="20" fillId="26" borderId="0" xfId="0" applyNumberFormat="1" applyFont="1" applyFill="1" applyAlignment="1">
      <alignment/>
    </xf>
    <xf numFmtId="4" fontId="25" fillId="26" borderId="0" xfId="0" applyNumberFormat="1" applyFont="1" applyFill="1" applyAlignment="1">
      <alignment/>
    </xf>
    <xf numFmtId="0" fontId="21" fillId="26" borderId="0" xfId="0" applyFont="1" applyFill="1" applyAlignment="1">
      <alignment horizontal="left"/>
    </xf>
    <xf numFmtId="0" fontId="21" fillId="26" borderId="0" xfId="0" applyFont="1" applyFill="1" applyAlignment="1">
      <alignment/>
    </xf>
    <xf numFmtId="0" fontId="21" fillId="26" borderId="0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3" fontId="21" fillId="26" borderId="11" xfId="0" applyNumberFormat="1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/>
    </xf>
    <xf numFmtId="0" fontId="26" fillId="26" borderId="0" xfId="0" applyFont="1" applyFill="1" applyBorder="1" applyAlignment="1">
      <alignment horizontal="center"/>
    </xf>
    <xf numFmtId="4" fontId="24" fillId="26" borderId="0" xfId="0" applyNumberFormat="1" applyFont="1" applyFill="1" applyAlignment="1">
      <alignment horizontal="center"/>
    </xf>
    <xf numFmtId="0" fontId="24" fillId="26" borderId="0" xfId="0" applyFont="1" applyFill="1" applyAlignment="1">
      <alignment horizontal="center" vertical="center"/>
    </xf>
    <xf numFmtId="3" fontId="24" fillId="26" borderId="0" xfId="0" applyNumberFormat="1" applyFont="1" applyFill="1" applyAlignment="1">
      <alignment horizontal="center"/>
    </xf>
    <xf numFmtId="3" fontId="24" fillId="26" borderId="0" xfId="0" applyNumberFormat="1" applyFont="1" applyFill="1" applyBorder="1" applyAlignment="1">
      <alignment/>
    </xf>
    <xf numFmtId="4" fontId="25" fillId="26" borderId="0" xfId="0" applyNumberFormat="1" applyFont="1" applyFill="1" applyBorder="1" applyAlignment="1">
      <alignment/>
    </xf>
    <xf numFmtId="0" fontId="24" fillId="26" borderId="0" xfId="0" applyFont="1" applyFill="1" applyAlignment="1">
      <alignment wrapText="1"/>
    </xf>
    <xf numFmtId="0" fontId="25" fillId="26" borderId="0" xfId="0" applyFont="1" applyFill="1" applyBorder="1" applyAlignment="1">
      <alignment horizontal="right" wrapText="1"/>
    </xf>
    <xf numFmtId="0" fontId="24" fillId="26" borderId="0" xfId="0" applyFont="1" applyFill="1" applyAlignment="1">
      <alignment horizontal="center"/>
    </xf>
    <xf numFmtId="0" fontId="28" fillId="26" borderId="0" xfId="0" applyFont="1" applyFill="1" applyAlignment="1">
      <alignment vertical="center"/>
    </xf>
    <xf numFmtId="0" fontId="20" fillId="26" borderId="0" xfId="0" applyFont="1" applyFill="1" applyBorder="1" applyAlignment="1">
      <alignment horizontal="right" wrapText="1"/>
    </xf>
    <xf numFmtId="0" fontId="29" fillId="26" borderId="0" xfId="0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0" fontId="32" fillId="26" borderId="0" xfId="0" applyFont="1" applyFill="1" applyAlignment="1">
      <alignment/>
    </xf>
    <xf numFmtId="0" fontId="21" fillId="26" borderId="0" xfId="0" applyFont="1" applyFill="1" applyAlignment="1">
      <alignment horizontal="center"/>
    </xf>
    <xf numFmtId="0" fontId="20" fillId="27" borderId="11" xfId="0" applyFont="1" applyFill="1" applyBorder="1" applyAlignment="1">
      <alignment horizontal="center" vertical="center" wrapText="1"/>
    </xf>
    <xf numFmtId="203" fontId="20" fillId="27" borderId="11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left" vertical="center" wrapText="1"/>
    </xf>
    <xf numFmtId="0" fontId="20" fillId="27" borderId="11" xfId="0" applyFont="1" applyFill="1" applyBorder="1" applyAlignment="1">
      <alignment horizontal="left" vertical="center" wrapText="1"/>
    </xf>
    <xf numFmtId="0" fontId="20" fillId="27" borderId="11" xfId="0" applyFont="1" applyFill="1" applyBorder="1" applyAlignment="1">
      <alignment horizontal="center" wrapText="1"/>
    </xf>
    <xf numFmtId="3" fontId="20" fillId="27" borderId="11" xfId="0" applyNumberFormat="1" applyFont="1" applyFill="1" applyBorder="1" applyAlignment="1">
      <alignment horizontal="right" vertical="center"/>
    </xf>
    <xf numFmtId="4" fontId="20" fillId="27" borderId="11" xfId="0" applyNumberFormat="1" applyFont="1" applyFill="1" applyBorder="1" applyAlignment="1">
      <alignment horizontal="right" vertical="center"/>
    </xf>
    <xf numFmtId="49" fontId="20" fillId="27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center" vertical="center" wrapText="1"/>
    </xf>
    <xf numFmtId="196" fontId="20" fillId="27" borderId="11" xfId="0" applyNumberFormat="1" applyFont="1" applyFill="1" applyBorder="1" applyAlignment="1">
      <alignment horizontal="center" vertical="center"/>
    </xf>
    <xf numFmtId="203" fontId="20" fillId="27" borderId="11" xfId="0" applyNumberFormat="1" applyFont="1" applyFill="1" applyBorder="1" applyAlignment="1">
      <alignment horizontal="center" vertical="center" wrapText="1"/>
    </xf>
    <xf numFmtId="3" fontId="21" fillId="27" borderId="11" xfId="0" applyNumberFormat="1" applyFont="1" applyFill="1" applyBorder="1" applyAlignment="1">
      <alignment horizontal="center" vertical="center"/>
    </xf>
    <xf numFmtId="4" fontId="20" fillId="27" borderId="11" xfId="0" applyNumberFormat="1" applyFont="1" applyFill="1" applyBorder="1" applyAlignment="1">
      <alignment horizontal="center" vertical="center"/>
    </xf>
    <xf numFmtId="3" fontId="20" fillId="27" borderId="11" xfId="0" applyNumberFormat="1" applyFont="1" applyFill="1" applyBorder="1" applyAlignment="1">
      <alignment horizontal="center" vertical="center"/>
    </xf>
    <xf numFmtId="4" fontId="20" fillId="27" borderId="0" xfId="0" applyNumberFormat="1" applyFont="1" applyFill="1" applyAlignment="1">
      <alignment/>
    </xf>
    <xf numFmtId="0" fontId="20" fillId="27" borderId="0" xfId="0" applyFont="1" applyFill="1" applyAlignment="1">
      <alignment/>
    </xf>
    <xf numFmtId="0" fontId="20" fillId="28" borderId="11" xfId="0" applyFont="1" applyFill="1" applyBorder="1" applyAlignment="1">
      <alignment horizontal="center" vertical="center" wrapText="1"/>
    </xf>
    <xf numFmtId="203" fontId="20" fillId="28" borderId="11" xfId="0" applyNumberFormat="1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left" vertical="center" wrapText="1"/>
    </xf>
    <xf numFmtId="0" fontId="20" fillId="28" borderId="11" xfId="0" applyFont="1" applyFill="1" applyBorder="1" applyAlignment="1">
      <alignment horizontal="left" vertical="center" wrapText="1"/>
    </xf>
    <xf numFmtId="0" fontId="20" fillId="28" borderId="11" xfId="0" applyFont="1" applyFill="1" applyBorder="1" applyAlignment="1">
      <alignment horizontal="center" wrapText="1"/>
    </xf>
    <xf numFmtId="3" fontId="20" fillId="28" borderId="11" xfId="0" applyNumberFormat="1" applyFont="1" applyFill="1" applyBorder="1" applyAlignment="1">
      <alignment horizontal="right" vertical="center"/>
    </xf>
    <xf numFmtId="4" fontId="20" fillId="28" borderId="11" xfId="0" applyNumberFormat="1" applyFont="1" applyFill="1" applyBorder="1" applyAlignment="1">
      <alignment horizontal="right" vertical="center"/>
    </xf>
    <xf numFmtId="3" fontId="20" fillId="28" borderId="11" xfId="0" applyNumberFormat="1" applyFont="1" applyFill="1" applyBorder="1" applyAlignment="1">
      <alignment/>
    </xf>
    <xf numFmtId="49" fontId="20" fillId="28" borderId="11" xfId="0" applyNumberFormat="1" applyFont="1" applyFill="1" applyBorder="1" applyAlignment="1">
      <alignment horizontal="center" vertical="center"/>
    </xf>
    <xf numFmtId="49" fontId="20" fillId="28" borderId="11" xfId="0" applyNumberFormat="1" applyFont="1" applyFill="1" applyBorder="1" applyAlignment="1">
      <alignment horizontal="center" vertical="center" wrapText="1"/>
    </xf>
    <xf numFmtId="196" fontId="20" fillId="28" borderId="11" xfId="0" applyNumberFormat="1" applyFont="1" applyFill="1" applyBorder="1" applyAlignment="1">
      <alignment horizontal="center" vertical="center"/>
    </xf>
    <xf numFmtId="203" fontId="20" fillId="28" borderId="11" xfId="0" applyNumberFormat="1" applyFont="1" applyFill="1" applyBorder="1" applyAlignment="1">
      <alignment horizontal="center" vertical="center" wrapText="1"/>
    </xf>
    <xf numFmtId="3" fontId="21" fillId="28" borderId="11" xfId="0" applyNumberFormat="1" applyFont="1" applyFill="1" applyBorder="1" applyAlignment="1">
      <alignment horizontal="center" vertical="center"/>
    </xf>
    <xf numFmtId="4" fontId="20" fillId="28" borderId="11" xfId="0" applyNumberFormat="1" applyFont="1" applyFill="1" applyBorder="1" applyAlignment="1">
      <alignment horizontal="center" vertical="center"/>
    </xf>
    <xf numFmtId="3" fontId="20" fillId="28" borderId="11" xfId="0" applyNumberFormat="1" applyFont="1" applyFill="1" applyBorder="1" applyAlignment="1">
      <alignment horizontal="center" vertical="center"/>
    </xf>
    <xf numFmtId="4" fontId="20" fillId="28" borderId="0" xfId="0" applyNumberFormat="1" applyFont="1" applyFill="1" applyAlignment="1">
      <alignment/>
    </xf>
    <xf numFmtId="0" fontId="20" fillId="28" borderId="0" xfId="0" applyFont="1" applyFill="1" applyAlignment="1">
      <alignment/>
    </xf>
    <xf numFmtId="0" fontId="20" fillId="29" borderId="11" xfId="0" applyFont="1" applyFill="1" applyBorder="1" applyAlignment="1">
      <alignment horizontal="center" vertical="center" wrapText="1"/>
    </xf>
    <xf numFmtId="203" fontId="20" fillId="29" borderId="11" xfId="0" applyNumberFormat="1" applyFont="1" applyFill="1" applyBorder="1" applyAlignment="1">
      <alignment horizontal="center" vertical="center"/>
    </xf>
    <xf numFmtId="0" fontId="19" fillId="29" borderId="11" xfId="0" applyFont="1" applyFill="1" applyBorder="1" applyAlignment="1">
      <alignment horizontal="left" vertical="center" wrapText="1"/>
    </xf>
    <xf numFmtId="0" fontId="20" fillId="29" borderId="11" xfId="0" applyFont="1" applyFill="1" applyBorder="1" applyAlignment="1">
      <alignment horizontal="left" vertical="center" wrapText="1"/>
    </xf>
    <xf numFmtId="0" fontId="20" fillId="29" borderId="11" xfId="0" applyFont="1" applyFill="1" applyBorder="1" applyAlignment="1">
      <alignment horizontal="center" wrapText="1"/>
    </xf>
    <xf numFmtId="3" fontId="20" fillId="29" borderId="11" xfId="0" applyNumberFormat="1" applyFont="1" applyFill="1" applyBorder="1" applyAlignment="1">
      <alignment horizontal="right" vertical="center"/>
    </xf>
    <xf numFmtId="4" fontId="20" fillId="29" borderId="11" xfId="0" applyNumberFormat="1" applyFont="1" applyFill="1" applyBorder="1" applyAlignment="1">
      <alignment horizontal="right" vertical="center"/>
    </xf>
    <xf numFmtId="49" fontId="20" fillId="29" borderId="11" xfId="0" applyNumberFormat="1" applyFont="1" applyFill="1" applyBorder="1" applyAlignment="1">
      <alignment horizontal="center" vertical="center"/>
    </xf>
    <xf numFmtId="49" fontId="20" fillId="29" borderId="11" xfId="0" applyNumberFormat="1" applyFont="1" applyFill="1" applyBorder="1" applyAlignment="1">
      <alignment horizontal="center" vertical="center" wrapText="1"/>
    </xf>
    <xf numFmtId="196" fontId="20" fillId="29" borderId="11" xfId="0" applyNumberFormat="1" applyFont="1" applyFill="1" applyBorder="1" applyAlignment="1">
      <alignment horizontal="center" vertical="center"/>
    </xf>
    <xf numFmtId="203" fontId="20" fillId="29" borderId="11" xfId="0" applyNumberFormat="1" applyFont="1" applyFill="1" applyBorder="1" applyAlignment="1">
      <alignment horizontal="center" vertical="center" wrapText="1"/>
    </xf>
    <xf numFmtId="3" fontId="21" fillId="29" borderId="11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3" fontId="20" fillId="29" borderId="11" xfId="0" applyNumberFormat="1" applyFont="1" applyFill="1" applyBorder="1" applyAlignment="1">
      <alignment horizontal="center" vertical="center"/>
    </xf>
    <xf numFmtId="4" fontId="20" fillId="29" borderId="0" xfId="0" applyNumberFormat="1" applyFont="1" applyFill="1" applyAlignment="1">
      <alignment/>
    </xf>
    <xf numFmtId="0" fontId="20" fillId="29" borderId="0" xfId="0" applyFont="1" applyFill="1" applyAlignment="1">
      <alignment/>
    </xf>
    <xf numFmtId="0" fontId="20" fillId="30" borderId="11" xfId="0" applyFont="1" applyFill="1" applyBorder="1" applyAlignment="1">
      <alignment horizontal="center" vertical="center" wrapText="1"/>
    </xf>
    <xf numFmtId="203" fontId="20" fillId="30" borderId="11" xfId="0" applyNumberFormat="1" applyFont="1" applyFill="1" applyBorder="1" applyAlignment="1">
      <alignment horizontal="center" vertical="center"/>
    </xf>
    <xf numFmtId="0" fontId="19" fillId="30" borderId="11" xfId="0" applyFont="1" applyFill="1" applyBorder="1" applyAlignment="1">
      <alignment horizontal="left" vertical="center" wrapText="1"/>
    </xf>
    <xf numFmtId="0" fontId="20" fillId="30" borderId="11" xfId="0" applyFont="1" applyFill="1" applyBorder="1" applyAlignment="1">
      <alignment horizontal="left" vertical="center" wrapText="1"/>
    </xf>
    <xf numFmtId="0" fontId="20" fillId="30" borderId="11" xfId="0" applyFont="1" applyFill="1" applyBorder="1" applyAlignment="1">
      <alignment horizontal="center" wrapText="1"/>
    </xf>
    <xf numFmtId="3" fontId="20" fillId="30" borderId="11" xfId="0" applyNumberFormat="1" applyFont="1" applyFill="1" applyBorder="1" applyAlignment="1">
      <alignment horizontal="right" vertical="center"/>
    </xf>
    <xf numFmtId="4" fontId="20" fillId="30" borderId="11" xfId="0" applyNumberFormat="1" applyFont="1" applyFill="1" applyBorder="1" applyAlignment="1">
      <alignment horizontal="right" vertical="center"/>
    </xf>
    <xf numFmtId="49" fontId="20" fillId="30" borderId="11" xfId="0" applyNumberFormat="1" applyFont="1" applyFill="1" applyBorder="1" applyAlignment="1">
      <alignment horizontal="center" vertical="center"/>
    </xf>
    <xf numFmtId="49" fontId="20" fillId="30" borderId="11" xfId="0" applyNumberFormat="1" applyFont="1" applyFill="1" applyBorder="1" applyAlignment="1">
      <alignment horizontal="center" vertical="center" wrapText="1"/>
    </xf>
    <xf numFmtId="196" fontId="20" fillId="30" borderId="11" xfId="0" applyNumberFormat="1" applyFont="1" applyFill="1" applyBorder="1" applyAlignment="1">
      <alignment horizontal="center" vertical="center"/>
    </xf>
    <xf numFmtId="203" fontId="20" fillId="30" borderId="11" xfId="0" applyNumberFormat="1" applyFont="1" applyFill="1" applyBorder="1" applyAlignment="1">
      <alignment horizontal="center" vertical="center" wrapText="1"/>
    </xf>
    <xf numFmtId="3" fontId="21" fillId="30" borderId="11" xfId="0" applyNumberFormat="1" applyFont="1" applyFill="1" applyBorder="1" applyAlignment="1">
      <alignment horizontal="center" vertical="center"/>
    </xf>
    <xf numFmtId="4" fontId="20" fillId="30" borderId="11" xfId="0" applyNumberFormat="1" applyFont="1" applyFill="1" applyBorder="1" applyAlignment="1">
      <alignment horizontal="center" vertical="center"/>
    </xf>
    <xf numFmtId="3" fontId="20" fillId="30" borderId="11" xfId="0" applyNumberFormat="1" applyFont="1" applyFill="1" applyBorder="1" applyAlignment="1">
      <alignment horizontal="center" vertical="center"/>
    </xf>
    <xf numFmtId="4" fontId="20" fillId="30" borderId="0" xfId="0" applyNumberFormat="1" applyFont="1" applyFill="1" applyAlignment="1">
      <alignment/>
    </xf>
    <xf numFmtId="0" fontId="20" fillId="30" borderId="0" xfId="0" applyFont="1" applyFill="1" applyAlignment="1">
      <alignment/>
    </xf>
    <xf numFmtId="0" fontId="20" fillId="31" borderId="11" xfId="0" applyFont="1" applyFill="1" applyBorder="1" applyAlignment="1">
      <alignment horizontal="center" vertical="center" wrapText="1"/>
    </xf>
    <xf numFmtId="203" fontId="20" fillId="31" borderId="11" xfId="0" applyNumberFormat="1" applyFont="1" applyFill="1" applyBorder="1" applyAlignment="1">
      <alignment horizontal="center" vertical="center"/>
    </xf>
    <xf numFmtId="0" fontId="19" fillId="31" borderId="11" xfId="0" applyFont="1" applyFill="1" applyBorder="1" applyAlignment="1">
      <alignment horizontal="left" vertical="center" wrapText="1"/>
    </xf>
    <xf numFmtId="0" fontId="20" fillId="31" borderId="11" xfId="0" applyFont="1" applyFill="1" applyBorder="1" applyAlignment="1">
      <alignment horizontal="left" vertical="center" wrapText="1"/>
    </xf>
    <xf numFmtId="0" fontId="20" fillId="31" borderId="11" xfId="0" applyFont="1" applyFill="1" applyBorder="1" applyAlignment="1">
      <alignment horizontal="center" wrapText="1"/>
    </xf>
    <xf numFmtId="3" fontId="20" fillId="31" borderId="11" xfId="0" applyNumberFormat="1" applyFont="1" applyFill="1" applyBorder="1" applyAlignment="1">
      <alignment horizontal="right" vertical="center"/>
    </xf>
    <xf numFmtId="4" fontId="20" fillId="31" borderId="11" xfId="0" applyNumberFormat="1" applyFont="1" applyFill="1" applyBorder="1" applyAlignment="1">
      <alignment horizontal="right" vertical="center"/>
    </xf>
    <xf numFmtId="49" fontId="20" fillId="31" borderId="11" xfId="0" applyNumberFormat="1" applyFont="1" applyFill="1" applyBorder="1" applyAlignment="1">
      <alignment horizontal="center" vertical="center"/>
    </xf>
    <xf numFmtId="49" fontId="20" fillId="31" borderId="11" xfId="0" applyNumberFormat="1" applyFont="1" applyFill="1" applyBorder="1" applyAlignment="1">
      <alignment horizontal="center" vertical="center" wrapText="1"/>
    </xf>
    <xf numFmtId="196" fontId="20" fillId="31" borderId="11" xfId="0" applyNumberFormat="1" applyFont="1" applyFill="1" applyBorder="1" applyAlignment="1">
      <alignment horizontal="center" vertical="center"/>
    </xf>
    <xf numFmtId="203" fontId="20" fillId="31" borderId="11" xfId="0" applyNumberFormat="1" applyFont="1" applyFill="1" applyBorder="1" applyAlignment="1">
      <alignment horizontal="center" vertical="center" wrapText="1"/>
    </xf>
    <xf numFmtId="3" fontId="21" fillId="31" borderId="11" xfId="0" applyNumberFormat="1" applyFont="1" applyFill="1" applyBorder="1" applyAlignment="1">
      <alignment horizontal="center" vertical="center"/>
    </xf>
    <xf numFmtId="4" fontId="20" fillId="31" borderId="11" xfId="0" applyNumberFormat="1" applyFont="1" applyFill="1" applyBorder="1" applyAlignment="1">
      <alignment horizontal="center" vertical="center"/>
    </xf>
    <xf numFmtId="3" fontId="20" fillId="31" borderId="11" xfId="0" applyNumberFormat="1" applyFont="1" applyFill="1" applyBorder="1" applyAlignment="1">
      <alignment horizontal="center" vertical="center"/>
    </xf>
    <xf numFmtId="0" fontId="20" fillId="31" borderId="0" xfId="0" applyFont="1" applyFill="1" applyAlignment="1">
      <alignment/>
    </xf>
    <xf numFmtId="0" fontId="20" fillId="32" borderId="11" xfId="0" applyFont="1" applyFill="1" applyBorder="1" applyAlignment="1">
      <alignment horizontal="center" vertical="center" wrapText="1"/>
    </xf>
    <xf numFmtId="203" fontId="20" fillId="32" borderId="11" xfId="0" applyNumberFormat="1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left" vertical="center" wrapText="1"/>
    </xf>
    <xf numFmtId="0" fontId="20" fillId="32" borderId="11" xfId="0" applyFont="1" applyFill="1" applyBorder="1" applyAlignment="1">
      <alignment horizontal="left" vertical="center" wrapText="1"/>
    </xf>
    <xf numFmtId="0" fontId="20" fillId="32" borderId="11" xfId="0" applyFont="1" applyFill="1" applyBorder="1" applyAlignment="1">
      <alignment horizontal="center" wrapText="1"/>
    </xf>
    <xf numFmtId="3" fontId="20" fillId="32" borderId="11" xfId="0" applyNumberFormat="1" applyFont="1" applyFill="1" applyBorder="1" applyAlignment="1">
      <alignment horizontal="right" vertical="center"/>
    </xf>
    <xf numFmtId="4" fontId="20" fillId="32" borderId="11" xfId="0" applyNumberFormat="1" applyFont="1" applyFill="1" applyBorder="1" applyAlignment="1">
      <alignment horizontal="right" vertical="center"/>
    </xf>
    <xf numFmtId="49" fontId="20" fillId="32" borderId="11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>
      <alignment horizontal="center" vertical="center" wrapText="1"/>
    </xf>
    <xf numFmtId="196" fontId="20" fillId="32" borderId="11" xfId="0" applyNumberFormat="1" applyFont="1" applyFill="1" applyBorder="1" applyAlignment="1">
      <alignment horizontal="center" vertical="center"/>
    </xf>
    <xf numFmtId="3" fontId="21" fillId="32" borderId="11" xfId="0" applyNumberFormat="1" applyFont="1" applyFill="1" applyBorder="1" applyAlignment="1">
      <alignment horizontal="center" vertical="center"/>
    </xf>
    <xf numFmtId="4" fontId="20" fillId="32" borderId="11" xfId="0" applyNumberFormat="1" applyFont="1" applyFill="1" applyBorder="1" applyAlignment="1">
      <alignment horizontal="center" vertical="center"/>
    </xf>
    <xf numFmtId="3" fontId="20" fillId="32" borderId="11" xfId="0" applyNumberFormat="1" applyFont="1" applyFill="1" applyBorder="1" applyAlignment="1">
      <alignment horizontal="center" vertical="center"/>
    </xf>
    <xf numFmtId="4" fontId="20" fillId="32" borderId="0" xfId="0" applyNumberFormat="1" applyFont="1" applyFill="1" applyAlignment="1">
      <alignment/>
    </xf>
    <xf numFmtId="0" fontId="20" fillId="32" borderId="0" xfId="0" applyFont="1" applyFill="1" applyAlignment="1">
      <alignment/>
    </xf>
    <xf numFmtId="203" fontId="20" fillId="32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203" fontId="20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wrapText="1"/>
    </xf>
    <xf numFmtId="3" fontId="20" fillId="33" borderId="11" xfId="0" applyNumberFormat="1" applyFont="1" applyFill="1" applyBorder="1" applyAlignment="1">
      <alignment horizontal="right" vertical="center"/>
    </xf>
    <xf numFmtId="4" fontId="20" fillId="33" borderId="11" xfId="0" applyNumberFormat="1" applyFont="1" applyFill="1" applyBorder="1" applyAlignment="1">
      <alignment horizontal="right" vertical="center"/>
    </xf>
    <xf numFmtId="49" fontId="20" fillId="33" borderId="11" xfId="0" applyNumberFormat="1" applyFont="1" applyFill="1" applyBorder="1" applyAlignment="1">
      <alignment horizontal="center" vertical="center"/>
    </xf>
    <xf numFmtId="49" fontId="20" fillId="33" borderId="11" xfId="0" applyNumberFormat="1" applyFont="1" applyFill="1" applyBorder="1" applyAlignment="1">
      <alignment horizontal="center" vertical="center" wrapText="1"/>
    </xf>
    <xf numFmtId="196" fontId="20" fillId="33" borderId="11" xfId="0" applyNumberFormat="1" applyFont="1" applyFill="1" applyBorder="1" applyAlignment="1">
      <alignment horizontal="center" vertical="center"/>
    </xf>
    <xf numFmtId="203" fontId="20" fillId="33" borderId="11" xfId="0" applyNumberFormat="1" applyFont="1" applyFill="1" applyBorder="1" applyAlignment="1">
      <alignment horizontal="center" vertical="center" wrapText="1"/>
    </xf>
    <xf numFmtId="3" fontId="21" fillId="33" borderId="11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4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0" fontId="20" fillId="34" borderId="11" xfId="0" applyFont="1" applyFill="1" applyBorder="1" applyAlignment="1">
      <alignment horizontal="center" vertical="center" wrapText="1"/>
    </xf>
    <xf numFmtId="203" fontId="20" fillId="34" borderId="11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wrapText="1"/>
    </xf>
    <xf numFmtId="3" fontId="20" fillId="34" borderId="11" xfId="0" applyNumberFormat="1" applyFont="1" applyFill="1" applyBorder="1" applyAlignment="1">
      <alignment horizontal="right" vertical="center"/>
    </xf>
    <xf numFmtId="4" fontId="20" fillId="34" borderId="11" xfId="0" applyNumberFormat="1" applyFont="1" applyFill="1" applyBorder="1" applyAlignment="1">
      <alignment horizontal="right" vertical="center"/>
    </xf>
    <xf numFmtId="49" fontId="20" fillId="34" borderId="11" xfId="0" applyNumberFormat="1" applyFont="1" applyFill="1" applyBorder="1" applyAlignment="1">
      <alignment horizontal="center"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196" fontId="20" fillId="34" borderId="11" xfId="0" applyNumberFormat="1" applyFont="1" applyFill="1" applyBorder="1" applyAlignment="1">
      <alignment horizontal="center" vertical="center"/>
    </xf>
    <xf numFmtId="203" fontId="20" fillId="34" borderId="11" xfId="0" applyNumberFormat="1" applyFont="1" applyFill="1" applyBorder="1" applyAlignment="1">
      <alignment horizontal="center" vertical="center" wrapText="1"/>
    </xf>
    <xf numFmtId="3" fontId="21" fillId="34" borderId="11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3" fontId="20" fillId="34" borderId="11" xfId="0" applyNumberFormat="1" applyFont="1" applyFill="1" applyBorder="1" applyAlignment="1">
      <alignment horizontal="center" vertical="center"/>
    </xf>
    <xf numFmtId="4" fontId="20" fillId="34" borderId="0" xfId="0" applyNumberFormat="1" applyFont="1" applyFill="1" applyAlignment="1">
      <alignment/>
    </xf>
    <xf numFmtId="0" fontId="20" fillId="34" borderId="0" xfId="0" applyFont="1" applyFill="1" applyAlignment="1">
      <alignment/>
    </xf>
    <xf numFmtId="0" fontId="20" fillId="35" borderId="11" xfId="0" applyFont="1" applyFill="1" applyBorder="1" applyAlignment="1">
      <alignment horizontal="center" vertical="center" wrapText="1"/>
    </xf>
    <xf numFmtId="203" fontId="20" fillId="35" borderId="11" xfId="0" applyNumberFormat="1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center" wrapText="1"/>
    </xf>
    <xf numFmtId="3" fontId="20" fillId="35" borderId="11" xfId="0" applyNumberFormat="1" applyFont="1" applyFill="1" applyBorder="1" applyAlignment="1">
      <alignment horizontal="right" vertical="center"/>
    </xf>
    <xf numFmtId="4" fontId="20" fillId="35" borderId="11" xfId="0" applyNumberFormat="1" applyFont="1" applyFill="1" applyBorder="1" applyAlignment="1">
      <alignment horizontal="right" vertical="center"/>
    </xf>
    <xf numFmtId="49" fontId="20" fillId="35" borderId="11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 wrapText="1"/>
    </xf>
    <xf numFmtId="196" fontId="20" fillId="35" borderId="11" xfId="0" applyNumberFormat="1" applyFont="1" applyFill="1" applyBorder="1" applyAlignment="1">
      <alignment horizontal="center" vertical="center"/>
    </xf>
    <xf numFmtId="3" fontId="21" fillId="35" borderId="11" xfId="0" applyNumberFormat="1" applyFont="1" applyFill="1" applyBorder="1" applyAlignment="1">
      <alignment horizontal="center" vertical="center"/>
    </xf>
    <xf numFmtId="4" fontId="20" fillId="35" borderId="11" xfId="0" applyNumberFormat="1" applyFont="1" applyFill="1" applyBorder="1" applyAlignment="1">
      <alignment horizontal="center" vertical="center"/>
    </xf>
    <xf numFmtId="3" fontId="20" fillId="35" borderId="11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/>
    </xf>
    <xf numFmtId="203" fontId="20" fillId="35" borderId="11" xfId="0" applyNumberFormat="1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203" fontId="20" fillId="36" borderId="11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left" vertical="center" wrapText="1"/>
    </xf>
    <xf numFmtId="0" fontId="20" fillId="36" borderId="11" xfId="0" applyFont="1" applyFill="1" applyBorder="1" applyAlignment="1">
      <alignment horizontal="center" wrapText="1"/>
    </xf>
    <xf numFmtId="3" fontId="20" fillId="36" borderId="11" xfId="0" applyNumberFormat="1" applyFont="1" applyFill="1" applyBorder="1" applyAlignment="1">
      <alignment horizontal="right" vertical="center"/>
    </xf>
    <xf numFmtId="4" fontId="20" fillId="36" borderId="11" xfId="0" applyNumberFormat="1" applyFont="1" applyFill="1" applyBorder="1" applyAlignment="1">
      <alignment horizontal="right" vertical="center"/>
    </xf>
    <xf numFmtId="49" fontId="20" fillId="36" borderId="11" xfId="0" applyNumberFormat="1" applyFont="1" applyFill="1" applyBorder="1" applyAlignment="1">
      <alignment horizontal="center" vertical="center" wrapText="1"/>
    </xf>
    <xf numFmtId="196" fontId="20" fillId="36" borderId="11" xfId="0" applyNumberFormat="1" applyFont="1" applyFill="1" applyBorder="1" applyAlignment="1">
      <alignment horizontal="center" vertical="center"/>
    </xf>
    <xf numFmtId="3" fontId="21" fillId="36" borderId="11" xfId="0" applyNumberFormat="1" applyFont="1" applyFill="1" applyBorder="1" applyAlignment="1">
      <alignment horizontal="center" vertical="center"/>
    </xf>
    <xf numFmtId="4" fontId="20" fillId="36" borderId="11" xfId="0" applyNumberFormat="1" applyFont="1" applyFill="1" applyBorder="1" applyAlignment="1">
      <alignment horizontal="center" vertical="center"/>
    </xf>
    <xf numFmtId="3" fontId="20" fillId="36" borderId="11" xfId="0" applyNumberFormat="1" applyFont="1" applyFill="1" applyBorder="1" applyAlignment="1">
      <alignment horizontal="center" vertical="center"/>
    </xf>
    <xf numFmtId="0" fontId="20" fillId="36" borderId="0" xfId="0" applyFont="1" applyFill="1" applyAlignment="1">
      <alignment/>
    </xf>
    <xf numFmtId="203" fontId="20" fillId="36" borderId="11" xfId="0" applyNumberFormat="1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/>
    </xf>
    <xf numFmtId="4" fontId="20" fillId="26" borderId="0" xfId="0" applyNumberFormat="1" applyFont="1" applyFill="1" applyAlignment="1">
      <alignment/>
    </xf>
    <xf numFmtId="0" fontId="20" fillId="37" borderId="11" xfId="0" applyFont="1" applyFill="1" applyBorder="1" applyAlignment="1">
      <alignment horizontal="center" vertical="center" wrapText="1"/>
    </xf>
    <xf numFmtId="203" fontId="20" fillId="37" borderId="11" xfId="0" applyNumberFormat="1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left" vertical="center" wrapText="1"/>
    </xf>
    <xf numFmtId="0" fontId="20" fillId="37" borderId="11" xfId="0" applyFont="1" applyFill="1" applyBorder="1" applyAlignment="1">
      <alignment horizontal="left" vertical="center" wrapText="1"/>
    </xf>
    <xf numFmtId="0" fontId="20" fillId="37" borderId="11" xfId="0" applyFont="1" applyFill="1" applyBorder="1" applyAlignment="1">
      <alignment horizontal="center" wrapText="1"/>
    </xf>
    <xf numFmtId="3" fontId="20" fillId="37" borderId="11" xfId="0" applyNumberFormat="1" applyFont="1" applyFill="1" applyBorder="1" applyAlignment="1">
      <alignment horizontal="right" vertical="center"/>
    </xf>
    <xf numFmtId="4" fontId="20" fillId="37" borderId="11" xfId="0" applyNumberFormat="1" applyFont="1" applyFill="1" applyBorder="1" applyAlignment="1">
      <alignment horizontal="right" vertical="center"/>
    </xf>
    <xf numFmtId="49" fontId="20" fillId="37" borderId="11" xfId="0" applyNumberFormat="1" applyFont="1" applyFill="1" applyBorder="1" applyAlignment="1">
      <alignment horizontal="center" vertical="center"/>
    </xf>
    <xf numFmtId="49" fontId="20" fillId="37" borderId="11" xfId="0" applyNumberFormat="1" applyFont="1" applyFill="1" applyBorder="1" applyAlignment="1">
      <alignment horizontal="center" vertical="center" wrapText="1"/>
    </xf>
    <xf numFmtId="196" fontId="20" fillId="37" borderId="11" xfId="0" applyNumberFormat="1" applyFont="1" applyFill="1" applyBorder="1" applyAlignment="1">
      <alignment horizontal="center" vertical="center"/>
    </xf>
    <xf numFmtId="3" fontId="21" fillId="37" borderId="11" xfId="0" applyNumberFormat="1" applyFont="1" applyFill="1" applyBorder="1" applyAlignment="1">
      <alignment horizontal="center" vertical="center"/>
    </xf>
    <xf numFmtId="4" fontId="20" fillId="37" borderId="11" xfId="0" applyNumberFormat="1" applyFont="1" applyFill="1" applyBorder="1" applyAlignment="1">
      <alignment horizontal="center" vertical="center"/>
    </xf>
    <xf numFmtId="3" fontId="20" fillId="37" borderId="11" xfId="0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/>
    </xf>
    <xf numFmtId="203" fontId="20" fillId="37" borderId="11" xfId="0" applyNumberFormat="1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vertical="center" wrapText="1"/>
    </xf>
    <xf numFmtId="0" fontId="19" fillId="36" borderId="11" xfId="0" applyFont="1" applyFill="1" applyBorder="1" applyAlignment="1">
      <alignment vertical="center" wrapText="1"/>
    </xf>
    <xf numFmtId="0" fontId="20" fillId="38" borderId="0" xfId="0" applyFont="1" applyFill="1" applyAlignment="1">
      <alignment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left" vertical="center" wrapText="1"/>
    </xf>
    <xf numFmtId="0" fontId="20" fillId="38" borderId="11" xfId="0" applyFont="1" applyFill="1" applyBorder="1" applyAlignment="1">
      <alignment horizontal="center" wrapText="1"/>
    </xf>
    <xf numFmtId="3" fontId="20" fillId="38" borderId="11" xfId="0" applyNumberFormat="1" applyFont="1" applyFill="1" applyBorder="1" applyAlignment="1">
      <alignment horizontal="right" vertical="center"/>
    </xf>
    <xf numFmtId="4" fontId="20" fillId="38" borderId="11" xfId="0" applyNumberFormat="1" applyFont="1" applyFill="1" applyBorder="1" applyAlignment="1">
      <alignment horizontal="right" vertical="center"/>
    </xf>
    <xf numFmtId="203" fontId="20" fillId="38" borderId="11" xfId="0" applyNumberFormat="1" applyFont="1" applyFill="1" applyBorder="1" applyAlignment="1">
      <alignment horizontal="center" vertical="center"/>
    </xf>
    <xf numFmtId="49" fontId="20" fillId="38" borderId="11" xfId="0" applyNumberFormat="1" applyFont="1" applyFill="1" applyBorder="1" applyAlignment="1">
      <alignment horizontal="center" vertical="center" wrapText="1"/>
    </xf>
    <xf numFmtId="196" fontId="20" fillId="38" borderId="11" xfId="0" applyNumberFormat="1" applyFont="1" applyFill="1" applyBorder="1" applyAlignment="1">
      <alignment horizontal="center" vertical="center"/>
    </xf>
    <xf numFmtId="3" fontId="21" fillId="38" borderId="11" xfId="0" applyNumberFormat="1" applyFont="1" applyFill="1" applyBorder="1" applyAlignment="1">
      <alignment horizontal="center" vertical="center"/>
    </xf>
    <xf numFmtId="4" fontId="20" fillId="38" borderId="11" xfId="0" applyNumberFormat="1" applyFont="1" applyFill="1" applyBorder="1" applyAlignment="1">
      <alignment horizontal="center" vertical="center"/>
    </xf>
    <xf numFmtId="3" fontId="20" fillId="38" borderId="11" xfId="0" applyNumberFormat="1" applyFont="1" applyFill="1" applyBorder="1" applyAlignment="1">
      <alignment horizontal="center" vertical="center"/>
    </xf>
    <xf numFmtId="4" fontId="20" fillId="38" borderId="0" xfId="0" applyNumberFormat="1" applyFont="1" applyFill="1" applyAlignment="1">
      <alignment/>
    </xf>
    <xf numFmtId="0" fontId="20" fillId="39" borderId="0" xfId="0" applyFont="1" applyFill="1" applyAlignment="1">
      <alignment/>
    </xf>
    <xf numFmtId="0" fontId="20" fillId="39" borderId="11" xfId="0" applyFont="1" applyFill="1" applyBorder="1" applyAlignment="1">
      <alignment horizontal="center" vertical="center" wrapText="1"/>
    </xf>
    <xf numFmtId="203" fontId="20" fillId="39" borderId="11" xfId="0" applyNumberFormat="1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left" vertical="center" wrapText="1"/>
    </xf>
    <xf numFmtId="0" fontId="20" fillId="39" borderId="11" xfId="0" applyFont="1" applyFill="1" applyBorder="1" applyAlignment="1">
      <alignment horizontal="left" vertical="center" wrapText="1"/>
    </xf>
    <xf numFmtId="0" fontId="20" fillId="39" borderId="11" xfId="0" applyFont="1" applyFill="1" applyBorder="1" applyAlignment="1">
      <alignment horizontal="center" wrapText="1"/>
    </xf>
    <xf numFmtId="3" fontId="20" fillId="39" borderId="11" xfId="0" applyNumberFormat="1" applyFont="1" applyFill="1" applyBorder="1" applyAlignment="1">
      <alignment horizontal="right" vertical="center"/>
    </xf>
    <xf numFmtId="4" fontId="20" fillId="39" borderId="11" xfId="0" applyNumberFormat="1" applyFont="1" applyFill="1" applyBorder="1" applyAlignment="1">
      <alignment horizontal="right" vertical="center"/>
    </xf>
    <xf numFmtId="49" fontId="20" fillId="39" borderId="11" xfId="0" applyNumberFormat="1" applyFont="1" applyFill="1" applyBorder="1" applyAlignment="1">
      <alignment horizontal="center" vertical="center"/>
    </xf>
    <xf numFmtId="49" fontId="20" fillId="39" borderId="11" xfId="0" applyNumberFormat="1" applyFont="1" applyFill="1" applyBorder="1" applyAlignment="1">
      <alignment horizontal="center" vertical="center" wrapText="1"/>
    </xf>
    <xf numFmtId="196" fontId="20" fillId="39" borderId="11" xfId="0" applyNumberFormat="1" applyFont="1" applyFill="1" applyBorder="1" applyAlignment="1">
      <alignment horizontal="center" vertical="center"/>
    </xf>
    <xf numFmtId="203" fontId="20" fillId="39" borderId="11" xfId="0" applyNumberFormat="1" applyFont="1" applyFill="1" applyBorder="1" applyAlignment="1">
      <alignment horizontal="center" vertical="center" wrapText="1"/>
    </xf>
    <xf numFmtId="3" fontId="21" fillId="39" borderId="11" xfId="0" applyNumberFormat="1" applyFont="1" applyFill="1" applyBorder="1" applyAlignment="1">
      <alignment horizontal="center" vertical="center"/>
    </xf>
    <xf numFmtId="4" fontId="20" fillId="39" borderId="11" xfId="0" applyNumberFormat="1" applyFont="1" applyFill="1" applyBorder="1" applyAlignment="1">
      <alignment horizontal="center" vertical="center"/>
    </xf>
    <xf numFmtId="3" fontId="20" fillId="39" borderId="11" xfId="0" applyNumberFormat="1" applyFont="1" applyFill="1" applyBorder="1" applyAlignment="1">
      <alignment horizontal="center" vertical="center"/>
    </xf>
    <xf numFmtId="0" fontId="20" fillId="40" borderId="0" xfId="0" applyFont="1" applyFill="1" applyAlignment="1">
      <alignment/>
    </xf>
    <xf numFmtId="0" fontId="20" fillId="40" borderId="11" xfId="0" applyFont="1" applyFill="1" applyBorder="1" applyAlignment="1">
      <alignment horizontal="center" vertical="center" wrapText="1"/>
    </xf>
    <xf numFmtId="203" fontId="20" fillId="40" borderId="11" xfId="0" applyNumberFormat="1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left" vertical="center" wrapText="1"/>
    </xf>
    <xf numFmtId="0" fontId="20" fillId="40" borderId="11" xfId="0" applyFont="1" applyFill="1" applyBorder="1" applyAlignment="1">
      <alignment horizontal="left" vertical="center" wrapText="1"/>
    </xf>
    <xf numFmtId="0" fontId="20" fillId="40" borderId="11" xfId="0" applyFont="1" applyFill="1" applyBorder="1" applyAlignment="1">
      <alignment horizontal="center" wrapText="1"/>
    </xf>
    <xf numFmtId="3" fontId="20" fillId="40" borderId="11" xfId="0" applyNumberFormat="1" applyFont="1" applyFill="1" applyBorder="1" applyAlignment="1">
      <alignment horizontal="right" vertical="center"/>
    </xf>
    <xf numFmtId="4" fontId="20" fillId="40" borderId="11" xfId="0" applyNumberFormat="1" applyFont="1" applyFill="1" applyBorder="1" applyAlignment="1">
      <alignment horizontal="right" vertical="center"/>
    </xf>
    <xf numFmtId="49" fontId="20" fillId="40" borderId="11" xfId="0" applyNumberFormat="1" applyFont="1" applyFill="1" applyBorder="1" applyAlignment="1">
      <alignment horizontal="center" vertical="center"/>
    </xf>
    <xf numFmtId="49" fontId="20" fillId="40" borderId="11" xfId="0" applyNumberFormat="1" applyFont="1" applyFill="1" applyBorder="1" applyAlignment="1">
      <alignment horizontal="center" vertical="center" wrapText="1"/>
    </xf>
    <xf numFmtId="196" fontId="20" fillId="40" borderId="11" xfId="0" applyNumberFormat="1" applyFont="1" applyFill="1" applyBorder="1" applyAlignment="1">
      <alignment horizontal="center" vertical="center"/>
    </xf>
    <xf numFmtId="203" fontId="20" fillId="40" borderId="11" xfId="0" applyNumberFormat="1" applyFont="1" applyFill="1" applyBorder="1" applyAlignment="1">
      <alignment horizontal="center" vertical="center" wrapText="1"/>
    </xf>
    <xf numFmtId="3" fontId="21" fillId="40" borderId="11" xfId="0" applyNumberFormat="1" applyFont="1" applyFill="1" applyBorder="1" applyAlignment="1">
      <alignment horizontal="center" vertical="center"/>
    </xf>
    <xf numFmtId="4" fontId="20" fillId="40" borderId="11" xfId="0" applyNumberFormat="1" applyFont="1" applyFill="1" applyBorder="1" applyAlignment="1">
      <alignment horizontal="center" vertical="center"/>
    </xf>
    <xf numFmtId="3" fontId="20" fillId="40" borderId="11" xfId="0" applyNumberFormat="1" applyFont="1" applyFill="1" applyBorder="1" applyAlignment="1">
      <alignment horizontal="center" vertical="center"/>
    </xf>
    <xf numFmtId="4" fontId="20" fillId="40" borderId="0" xfId="0" applyNumberFormat="1" applyFont="1" applyFill="1" applyAlignment="1">
      <alignment/>
    </xf>
    <xf numFmtId="3" fontId="36" fillId="27" borderId="11" xfId="0" applyNumberFormat="1" applyFont="1" applyFill="1" applyBorder="1" applyAlignment="1">
      <alignment horizontal="center" vertical="center"/>
    </xf>
    <xf numFmtId="3" fontId="36" fillId="28" borderId="11" xfId="0" applyNumberFormat="1" applyFont="1" applyFill="1" applyBorder="1" applyAlignment="1">
      <alignment horizontal="center" vertical="center"/>
    </xf>
    <xf numFmtId="3" fontId="36" fillId="30" borderId="11" xfId="0" applyNumberFormat="1" applyFont="1" applyFill="1" applyBorder="1" applyAlignment="1">
      <alignment horizontal="center" vertical="center"/>
    </xf>
    <xf numFmtId="3" fontId="36" fillId="29" borderId="11" xfId="0" applyNumberFormat="1" applyFont="1" applyFill="1" applyBorder="1" applyAlignment="1">
      <alignment horizontal="center" vertical="center"/>
    </xf>
    <xf numFmtId="3" fontId="36" fillId="31" borderId="11" xfId="0" applyNumberFormat="1" applyFont="1" applyFill="1" applyBorder="1" applyAlignment="1">
      <alignment horizontal="center" vertical="center"/>
    </xf>
    <xf numFmtId="3" fontId="36" fillId="33" borderId="11" xfId="0" applyNumberFormat="1" applyFont="1" applyFill="1" applyBorder="1" applyAlignment="1">
      <alignment horizontal="center" vertical="center"/>
    </xf>
    <xf numFmtId="3" fontId="36" fillId="34" borderId="11" xfId="0" applyNumberFormat="1" applyFont="1" applyFill="1" applyBorder="1" applyAlignment="1">
      <alignment horizontal="center" vertical="center"/>
    </xf>
    <xf numFmtId="3" fontId="36" fillId="36" borderId="11" xfId="0" applyNumberFormat="1" applyFont="1" applyFill="1" applyBorder="1" applyAlignment="1">
      <alignment horizontal="center" vertical="center"/>
    </xf>
    <xf numFmtId="3" fontId="36" fillId="39" borderId="11" xfId="0" applyNumberFormat="1" applyFont="1" applyFill="1" applyBorder="1" applyAlignment="1">
      <alignment horizontal="center" vertical="center"/>
    </xf>
    <xf numFmtId="3" fontId="36" fillId="35" borderId="11" xfId="0" applyNumberFormat="1" applyFont="1" applyFill="1" applyBorder="1" applyAlignment="1">
      <alignment horizontal="center" vertical="center"/>
    </xf>
    <xf numFmtId="3" fontId="36" fillId="37" borderId="11" xfId="0" applyNumberFormat="1" applyFont="1" applyFill="1" applyBorder="1" applyAlignment="1">
      <alignment horizontal="center" vertical="center"/>
    </xf>
    <xf numFmtId="3" fontId="36" fillId="26" borderId="11" xfId="0" applyNumberFormat="1" applyFont="1" applyFill="1" applyBorder="1" applyAlignment="1">
      <alignment horizontal="center" vertical="center"/>
    </xf>
    <xf numFmtId="203" fontId="30" fillId="32" borderId="11" xfId="0" applyNumberFormat="1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vertical="center" wrapText="1"/>
    </xf>
    <xf numFmtId="0" fontId="19" fillId="38" borderId="11" xfId="0" applyFont="1" applyFill="1" applyBorder="1" applyAlignment="1">
      <alignment horizontal="left" vertical="center" wrapText="1"/>
    </xf>
    <xf numFmtId="49" fontId="20" fillId="38" borderId="11" xfId="0" applyNumberFormat="1" applyFont="1" applyFill="1" applyBorder="1" applyAlignment="1">
      <alignment horizontal="center" vertical="center"/>
    </xf>
    <xf numFmtId="203" fontId="20" fillId="38" borderId="11" xfId="0" applyNumberFormat="1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left" vertical="center" wrapText="1"/>
    </xf>
    <xf numFmtId="3" fontId="36" fillId="32" borderId="11" xfId="0" applyNumberFormat="1" applyFont="1" applyFill="1" applyBorder="1" applyAlignment="1">
      <alignment horizontal="center" vertical="center"/>
    </xf>
    <xf numFmtId="3" fontId="36" fillId="38" borderId="11" xfId="0" applyNumberFormat="1" applyFont="1" applyFill="1" applyBorder="1" applyAlignment="1">
      <alignment horizontal="center" vertical="center"/>
    </xf>
    <xf numFmtId="3" fontId="36" fillId="40" borderId="1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2" fontId="20" fillId="25" borderId="0" xfId="0" applyNumberFormat="1" applyFont="1" applyFill="1" applyBorder="1" applyAlignment="1">
      <alignment horizontal="center" vertical="center"/>
    </xf>
    <xf numFmtId="2" fontId="20" fillId="32" borderId="11" xfId="0" applyNumberFormat="1" applyFont="1" applyFill="1" applyBorder="1" applyAlignment="1">
      <alignment horizontal="center" vertical="center"/>
    </xf>
    <xf numFmtId="2" fontId="20" fillId="33" borderId="11" xfId="0" applyNumberFormat="1" applyFont="1" applyFill="1" applyBorder="1" applyAlignment="1">
      <alignment horizontal="center" vertical="center"/>
    </xf>
    <xf numFmtId="2" fontId="20" fillId="27" borderId="11" xfId="0" applyNumberFormat="1" applyFont="1" applyFill="1" applyBorder="1" applyAlignment="1">
      <alignment horizontal="center" vertical="center"/>
    </xf>
    <xf numFmtId="2" fontId="20" fillId="28" borderId="11" xfId="0" applyNumberFormat="1" applyFont="1" applyFill="1" applyBorder="1" applyAlignment="1">
      <alignment horizontal="center" vertical="center"/>
    </xf>
    <xf numFmtId="2" fontId="20" fillId="29" borderId="11" xfId="0" applyNumberFormat="1" applyFont="1" applyFill="1" applyBorder="1" applyAlignment="1">
      <alignment horizontal="center" vertical="center"/>
    </xf>
    <xf numFmtId="2" fontId="21" fillId="29" borderId="11" xfId="0" applyNumberFormat="1" applyFont="1" applyFill="1" applyBorder="1" applyAlignment="1">
      <alignment horizontal="center" vertical="center"/>
    </xf>
    <xf numFmtId="2" fontId="20" fillId="26" borderId="11" xfId="0" applyNumberFormat="1" applyFont="1" applyFill="1" applyBorder="1" applyAlignment="1">
      <alignment horizontal="center" vertical="center"/>
    </xf>
    <xf numFmtId="2" fontId="20" fillId="31" borderId="11" xfId="0" applyNumberFormat="1" applyFont="1" applyFill="1" applyBorder="1" applyAlignment="1">
      <alignment horizontal="center" vertical="center"/>
    </xf>
    <xf numFmtId="2" fontId="20" fillId="35" borderId="11" xfId="0" applyNumberFormat="1" applyFont="1" applyFill="1" applyBorder="1" applyAlignment="1">
      <alignment horizontal="center" vertical="center"/>
    </xf>
    <xf numFmtId="2" fontId="20" fillId="30" borderId="11" xfId="0" applyNumberFormat="1" applyFont="1" applyFill="1" applyBorder="1" applyAlignment="1">
      <alignment horizontal="center" vertical="center"/>
    </xf>
    <xf numFmtId="2" fontId="20" fillId="38" borderId="11" xfId="0" applyNumberFormat="1" applyFont="1" applyFill="1" applyBorder="1" applyAlignment="1">
      <alignment horizontal="center" vertical="center"/>
    </xf>
    <xf numFmtId="2" fontId="20" fillId="34" borderId="11" xfId="0" applyNumberFormat="1" applyFont="1" applyFill="1" applyBorder="1" applyAlignment="1">
      <alignment horizontal="center" vertical="center"/>
    </xf>
    <xf numFmtId="2" fontId="20" fillId="36" borderId="11" xfId="0" applyNumberFormat="1" applyFont="1" applyFill="1" applyBorder="1" applyAlignment="1">
      <alignment horizontal="center" vertical="center"/>
    </xf>
    <xf numFmtId="2" fontId="20" fillId="40" borderId="11" xfId="0" applyNumberFormat="1" applyFont="1" applyFill="1" applyBorder="1" applyAlignment="1">
      <alignment horizontal="center" vertical="center"/>
    </xf>
    <xf numFmtId="2" fontId="20" fillId="39" borderId="11" xfId="0" applyNumberFormat="1" applyFont="1" applyFill="1" applyBorder="1" applyAlignment="1">
      <alignment horizontal="center" vertical="center"/>
    </xf>
    <xf numFmtId="2" fontId="20" fillId="37" borderId="11" xfId="0" applyNumberFormat="1" applyFont="1" applyFill="1" applyBorder="1" applyAlignment="1">
      <alignment horizontal="center" vertical="center"/>
    </xf>
    <xf numFmtId="2" fontId="20" fillId="25" borderId="11" xfId="0" applyNumberFormat="1" applyFont="1" applyFill="1" applyBorder="1" applyAlignment="1">
      <alignment horizontal="center" vertical="center"/>
    </xf>
    <xf numFmtId="2" fontId="21" fillId="25" borderId="0" xfId="0" applyNumberFormat="1" applyFont="1" applyFill="1" applyBorder="1" applyAlignment="1">
      <alignment horizontal="center" vertical="center"/>
    </xf>
    <xf numFmtId="2" fontId="25" fillId="25" borderId="0" xfId="0" applyNumberFormat="1" applyFont="1" applyFill="1" applyAlignment="1">
      <alignment/>
    </xf>
    <xf numFmtId="2" fontId="25" fillId="25" borderId="0" xfId="0" applyNumberFormat="1" applyFont="1" applyFill="1" applyAlignment="1">
      <alignment/>
    </xf>
    <xf numFmtId="2" fontId="25" fillId="25" borderId="0" xfId="0" applyNumberFormat="1" applyFont="1" applyFill="1" applyAlignment="1">
      <alignment wrapText="1"/>
    </xf>
    <xf numFmtId="2" fontId="27" fillId="25" borderId="0" xfId="0" applyNumberFormat="1" applyFont="1" applyFill="1" applyAlignment="1">
      <alignment vertical="center"/>
    </xf>
    <xf numFmtId="2" fontId="20" fillId="25" borderId="0" xfId="0" applyNumberFormat="1" applyFont="1" applyFill="1" applyAlignment="1">
      <alignment horizontal="center"/>
    </xf>
    <xf numFmtId="2" fontId="21" fillId="30" borderId="11" xfId="0" applyNumberFormat="1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 wrapText="1"/>
    </xf>
    <xf numFmtId="2" fontId="21" fillId="35" borderId="11" xfId="0" applyNumberFormat="1" applyFont="1" applyFill="1" applyBorder="1" applyAlignment="1">
      <alignment horizontal="center" vertical="center"/>
    </xf>
    <xf numFmtId="4" fontId="20" fillId="35" borderId="0" xfId="0" applyNumberFormat="1" applyFont="1" applyFill="1" applyAlignment="1">
      <alignment/>
    </xf>
    <xf numFmtId="0" fontId="20" fillId="41" borderId="11" xfId="0" applyFont="1" applyFill="1" applyBorder="1" applyAlignment="1">
      <alignment horizontal="center" vertical="center" wrapText="1"/>
    </xf>
    <xf numFmtId="203" fontId="20" fillId="41" borderId="11" xfId="0" applyNumberFormat="1" applyFont="1" applyFill="1" applyBorder="1" applyAlignment="1">
      <alignment horizontal="center" vertical="center"/>
    </xf>
    <xf numFmtId="0" fontId="19" fillId="41" borderId="11" xfId="0" applyFont="1" applyFill="1" applyBorder="1" applyAlignment="1">
      <alignment horizontal="left" vertical="center" wrapText="1"/>
    </xf>
    <xf numFmtId="0" fontId="20" fillId="41" borderId="11" xfId="0" applyFont="1" applyFill="1" applyBorder="1" applyAlignment="1">
      <alignment horizontal="left" vertical="center" wrapText="1"/>
    </xf>
    <xf numFmtId="0" fontId="20" fillId="41" borderId="11" xfId="0" applyFont="1" applyFill="1" applyBorder="1" applyAlignment="1">
      <alignment horizontal="center" wrapText="1"/>
    </xf>
    <xf numFmtId="3" fontId="20" fillId="41" borderId="11" xfId="0" applyNumberFormat="1" applyFont="1" applyFill="1" applyBorder="1" applyAlignment="1">
      <alignment horizontal="right" vertical="center"/>
    </xf>
    <xf numFmtId="4" fontId="20" fillId="41" borderId="11" xfId="0" applyNumberFormat="1" applyFont="1" applyFill="1" applyBorder="1" applyAlignment="1">
      <alignment horizontal="right" vertical="center"/>
    </xf>
    <xf numFmtId="49" fontId="20" fillId="41" borderId="11" xfId="0" applyNumberFormat="1" applyFont="1" applyFill="1" applyBorder="1" applyAlignment="1">
      <alignment horizontal="center" vertical="center"/>
    </xf>
    <xf numFmtId="49" fontId="20" fillId="41" borderId="11" xfId="0" applyNumberFormat="1" applyFont="1" applyFill="1" applyBorder="1" applyAlignment="1">
      <alignment horizontal="center" vertical="center" wrapText="1"/>
    </xf>
    <xf numFmtId="196" fontId="20" fillId="41" borderId="11" xfId="0" applyNumberFormat="1" applyFont="1" applyFill="1" applyBorder="1" applyAlignment="1">
      <alignment horizontal="center" vertical="center"/>
    </xf>
    <xf numFmtId="3" fontId="21" fillId="41" borderId="11" xfId="0" applyNumberFormat="1" applyFont="1" applyFill="1" applyBorder="1" applyAlignment="1">
      <alignment horizontal="center" vertical="center"/>
    </xf>
    <xf numFmtId="4" fontId="20" fillId="41" borderId="11" xfId="0" applyNumberFormat="1" applyFont="1" applyFill="1" applyBorder="1" applyAlignment="1">
      <alignment horizontal="center" vertical="center"/>
    </xf>
    <xf numFmtId="3" fontId="20" fillId="41" borderId="11" xfId="0" applyNumberFormat="1" applyFont="1" applyFill="1" applyBorder="1" applyAlignment="1">
      <alignment horizontal="center" vertical="center"/>
    </xf>
    <xf numFmtId="2" fontId="20" fillId="41" borderId="11" xfId="0" applyNumberFormat="1" applyFont="1" applyFill="1" applyBorder="1" applyAlignment="1">
      <alignment horizontal="center" vertical="center"/>
    </xf>
    <xf numFmtId="3" fontId="36" fillId="41" borderId="11" xfId="0" applyNumberFormat="1" applyFont="1" applyFill="1" applyBorder="1" applyAlignment="1">
      <alignment horizontal="center" vertical="center"/>
    </xf>
    <xf numFmtId="4" fontId="20" fillId="41" borderId="0" xfId="0" applyNumberFormat="1" applyFont="1" applyFill="1" applyAlignment="1">
      <alignment/>
    </xf>
    <xf numFmtId="0" fontId="20" fillId="41" borderId="0" xfId="0" applyFont="1" applyFill="1" applyAlignment="1">
      <alignment/>
    </xf>
    <xf numFmtId="4" fontId="20" fillId="37" borderId="0" xfId="0" applyNumberFormat="1" applyFont="1" applyFill="1" applyAlignment="1">
      <alignment/>
    </xf>
    <xf numFmtId="0" fontId="21" fillId="26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20" fillId="42" borderId="0" xfId="0" applyFont="1" applyFill="1" applyAlignment="1">
      <alignment/>
    </xf>
    <xf numFmtId="0" fontId="20" fillId="42" borderId="11" xfId="0" applyFont="1" applyFill="1" applyBorder="1" applyAlignment="1">
      <alignment horizontal="center" vertical="center" wrapText="1"/>
    </xf>
    <xf numFmtId="203" fontId="20" fillId="42" borderId="11" xfId="0" applyNumberFormat="1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wrapText="1"/>
    </xf>
    <xf numFmtId="3" fontId="20" fillId="42" borderId="11" xfId="0" applyNumberFormat="1" applyFont="1" applyFill="1" applyBorder="1" applyAlignment="1">
      <alignment horizontal="right" vertical="center"/>
    </xf>
    <xf numFmtId="4" fontId="20" fillId="42" borderId="11" xfId="0" applyNumberFormat="1" applyFont="1" applyFill="1" applyBorder="1" applyAlignment="1">
      <alignment horizontal="right" vertical="center"/>
    </xf>
    <xf numFmtId="49" fontId="20" fillId="42" borderId="11" xfId="0" applyNumberFormat="1" applyFont="1" applyFill="1" applyBorder="1" applyAlignment="1">
      <alignment horizontal="center" vertical="center"/>
    </xf>
    <xf numFmtId="49" fontId="20" fillId="42" borderId="11" xfId="0" applyNumberFormat="1" applyFont="1" applyFill="1" applyBorder="1" applyAlignment="1">
      <alignment horizontal="center" vertical="center" wrapText="1"/>
    </xf>
    <xf numFmtId="196" fontId="20" fillId="42" borderId="11" xfId="0" applyNumberFormat="1" applyFont="1" applyFill="1" applyBorder="1" applyAlignment="1">
      <alignment horizontal="center" vertical="center"/>
    </xf>
    <xf numFmtId="3" fontId="21" fillId="42" borderId="11" xfId="0" applyNumberFormat="1" applyFont="1" applyFill="1" applyBorder="1" applyAlignment="1">
      <alignment horizontal="center" vertical="center"/>
    </xf>
    <xf numFmtId="4" fontId="20" fillId="42" borderId="11" xfId="0" applyNumberFormat="1" applyFont="1" applyFill="1" applyBorder="1" applyAlignment="1">
      <alignment horizontal="center" vertical="center"/>
    </xf>
    <xf numFmtId="3" fontId="20" fillId="42" borderId="11" xfId="0" applyNumberFormat="1" applyFont="1" applyFill="1" applyBorder="1" applyAlignment="1">
      <alignment horizontal="center" vertical="center"/>
    </xf>
    <xf numFmtId="2" fontId="20" fillId="42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/>
    </xf>
    <xf numFmtId="0" fontId="20" fillId="30" borderId="11" xfId="0" applyFont="1" applyFill="1" applyBorder="1" applyAlignment="1">
      <alignment horizontal="left" vertical="center"/>
    </xf>
    <xf numFmtId="0" fontId="20" fillId="27" borderId="11" xfId="0" applyFont="1" applyFill="1" applyBorder="1" applyAlignment="1">
      <alignment horizontal="left" vertical="center"/>
    </xf>
    <xf numFmtId="0" fontId="20" fillId="32" borderId="11" xfId="0" applyFont="1" applyFill="1" applyBorder="1" applyAlignment="1">
      <alignment horizontal="left" vertical="center"/>
    </xf>
    <xf numFmtId="0" fontId="20" fillId="28" borderId="11" xfId="0" applyFont="1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/>
    </xf>
    <xf numFmtId="0" fontId="20" fillId="26" borderId="11" xfId="0" applyFont="1" applyFill="1" applyBorder="1" applyAlignment="1">
      <alignment horizontal="left" vertical="center"/>
    </xf>
    <xf numFmtId="0" fontId="20" fillId="31" borderId="11" xfId="0" applyFont="1" applyFill="1" applyBorder="1" applyAlignment="1">
      <alignment horizontal="left" vertical="center"/>
    </xf>
    <xf numFmtId="0" fontId="20" fillId="39" borderId="11" xfId="0" applyFont="1" applyFill="1" applyBorder="1" applyAlignment="1">
      <alignment horizontal="left" vertical="center"/>
    </xf>
    <xf numFmtId="0" fontId="20" fillId="37" borderId="11" xfId="0" applyFont="1" applyFill="1" applyBorder="1" applyAlignment="1">
      <alignment horizontal="left" vertical="center"/>
    </xf>
    <xf numFmtId="0" fontId="20" fillId="38" borderId="11" xfId="0" applyFont="1" applyFill="1" applyBorder="1" applyAlignment="1">
      <alignment horizontal="left" vertical="center"/>
    </xf>
    <xf numFmtId="0" fontId="20" fillId="34" borderId="11" xfId="0" applyFont="1" applyFill="1" applyBorder="1" applyAlignment="1">
      <alignment horizontal="left" vertical="center"/>
    </xf>
    <xf numFmtId="0" fontId="20" fillId="41" borderId="11" xfId="0" applyFont="1" applyFill="1" applyBorder="1" applyAlignment="1">
      <alignment horizontal="left" vertical="center"/>
    </xf>
    <xf numFmtId="0" fontId="20" fillId="42" borderId="11" xfId="0" applyFont="1" applyFill="1" applyBorder="1" applyAlignment="1">
      <alignment horizontal="left" vertical="center"/>
    </xf>
    <xf numFmtId="0" fontId="20" fillId="36" borderId="11" xfId="0" applyFont="1" applyFill="1" applyBorder="1" applyAlignment="1">
      <alignment horizontal="left" vertical="center"/>
    </xf>
    <xf numFmtId="0" fontId="20" fillId="40" borderId="11" xfId="0" applyFont="1" applyFill="1" applyBorder="1" applyAlignment="1">
      <alignment horizontal="left" vertical="center"/>
    </xf>
    <xf numFmtId="2" fontId="21" fillId="26" borderId="11" xfId="0" applyNumberFormat="1" applyFont="1" applyFill="1" applyBorder="1" applyAlignment="1">
      <alignment horizontal="left" vertical="center"/>
    </xf>
    <xf numFmtId="0" fontId="21" fillId="26" borderId="0" xfId="0" applyFont="1" applyFill="1" applyBorder="1" applyAlignment="1">
      <alignment/>
    </xf>
    <xf numFmtId="203" fontId="30" fillId="27" borderId="11" xfId="0" applyNumberFormat="1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vertical="center" wrapText="1"/>
    </xf>
    <xf numFmtId="3" fontId="36" fillId="42" borderId="11" xfId="0" applyNumberFormat="1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29" fillId="26" borderId="11" xfId="0" applyFont="1" applyFill="1" applyBorder="1" applyAlignment="1">
      <alignment horizontal="center" vertical="center" wrapText="1"/>
    </xf>
    <xf numFmtId="4" fontId="20" fillId="31" borderId="0" xfId="0" applyNumberFormat="1" applyFont="1" applyFill="1" applyAlignment="1">
      <alignment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20" fillId="43" borderId="0" xfId="0" applyFont="1" applyFill="1" applyAlignment="1">
      <alignment/>
    </xf>
    <xf numFmtId="0" fontId="20" fillId="43" borderId="11" xfId="0" applyFont="1" applyFill="1" applyBorder="1" applyAlignment="1">
      <alignment horizontal="center" vertical="center" wrapText="1"/>
    </xf>
    <xf numFmtId="203" fontId="20" fillId="43" borderId="11" xfId="0" applyNumberFormat="1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left" vertical="center" wrapText="1"/>
    </xf>
    <xf numFmtId="0" fontId="20" fillId="43" borderId="11" xfId="0" applyFont="1" applyFill="1" applyBorder="1" applyAlignment="1">
      <alignment horizontal="left" vertical="center" wrapText="1"/>
    </xf>
    <xf numFmtId="0" fontId="20" fillId="43" borderId="11" xfId="0" applyFont="1" applyFill="1" applyBorder="1" applyAlignment="1">
      <alignment horizontal="left" vertical="center"/>
    </xf>
    <xf numFmtId="0" fontId="20" fillId="43" borderId="11" xfId="0" applyFont="1" applyFill="1" applyBorder="1" applyAlignment="1">
      <alignment horizontal="center" wrapText="1"/>
    </xf>
    <xf numFmtId="3" fontId="20" fillId="43" borderId="11" xfId="0" applyNumberFormat="1" applyFont="1" applyFill="1" applyBorder="1" applyAlignment="1">
      <alignment horizontal="right" vertical="center"/>
    </xf>
    <xf numFmtId="4" fontId="20" fillId="43" borderId="11" xfId="0" applyNumberFormat="1" applyFont="1" applyFill="1" applyBorder="1" applyAlignment="1">
      <alignment horizontal="right" vertical="center"/>
    </xf>
    <xf numFmtId="49" fontId="20" fillId="43" borderId="11" xfId="0" applyNumberFormat="1" applyFont="1" applyFill="1" applyBorder="1" applyAlignment="1">
      <alignment horizontal="center" vertical="center"/>
    </xf>
    <xf numFmtId="49" fontId="20" fillId="43" borderId="11" xfId="0" applyNumberFormat="1" applyFont="1" applyFill="1" applyBorder="1" applyAlignment="1">
      <alignment horizontal="center" vertical="center" wrapText="1"/>
    </xf>
    <xf numFmtId="196" fontId="20" fillId="43" borderId="11" xfId="0" applyNumberFormat="1" applyFont="1" applyFill="1" applyBorder="1" applyAlignment="1">
      <alignment horizontal="center" vertical="center"/>
    </xf>
    <xf numFmtId="203" fontId="20" fillId="43" borderId="11" xfId="0" applyNumberFormat="1" applyFont="1" applyFill="1" applyBorder="1" applyAlignment="1">
      <alignment horizontal="center" vertical="center" wrapText="1"/>
    </xf>
    <xf numFmtId="3" fontId="21" fillId="43" borderId="11" xfId="0" applyNumberFormat="1" applyFont="1" applyFill="1" applyBorder="1" applyAlignment="1">
      <alignment horizontal="center" vertical="center"/>
    </xf>
    <xf numFmtId="4" fontId="20" fillId="43" borderId="11" xfId="0" applyNumberFormat="1" applyFont="1" applyFill="1" applyBorder="1" applyAlignment="1">
      <alignment horizontal="center" vertical="center"/>
    </xf>
    <xf numFmtId="3" fontId="20" fillId="43" borderId="11" xfId="0" applyNumberFormat="1" applyFont="1" applyFill="1" applyBorder="1" applyAlignment="1">
      <alignment horizontal="center" vertical="center"/>
    </xf>
    <xf numFmtId="2" fontId="20" fillId="43" borderId="11" xfId="0" applyNumberFormat="1" applyFont="1" applyFill="1" applyBorder="1" applyAlignment="1">
      <alignment horizontal="center" vertical="center"/>
    </xf>
    <xf numFmtId="4" fontId="20" fillId="43" borderId="0" xfId="0" applyNumberFormat="1" applyFont="1" applyFill="1" applyAlignment="1">
      <alignment/>
    </xf>
    <xf numFmtId="2" fontId="20" fillId="26" borderId="0" xfId="0" applyNumberFormat="1" applyFont="1" applyFill="1" applyAlignment="1">
      <alignment horizontal="center"/>
    </xf>
    <xf numFmtId="2" fontId="20" fillId="26" borderId="0" xfId="0" applyNumberFormat="1" applyFont="1" applyFill="1" applyAlignment="1">
      <alignment horizontal="center" vertical="center"/>
    </xf>
    <xf numFmtId="2" fontId="20" fillId="26" borderId="0" xfId="0" applyNumberFormat="1" applyFont="1" applyFill="1" applyBorder="1" applyAlignment="1">
      <alignment horizontal="left" vertical="center"/>
    </xf>
    <xf numFmtId="2" fontId="21" fillId="26" borderId="10" xfId="0" applyNumberFormat="1" applyFont="1" applyFill="1" applyBorder="1" applyAlignment="1">
      <alignment/>
    </xf>
    <xf numFmtId="2" fontId="20" fillId="33" borderId="11" xfId="0" applyNumberFormat="1" applyFont="1" applyFill="1" applyBorder="1" applyAlignment="1">
      <alignment horizontal="right" vertical="center"/>
    </xf>
    <xf numFmtId="2" fontId="20" fillId="30" borderId="11" xfId="0" applyNumberFormat="1" applyFont="1" applyFill="1" applyBorder="1" applyAlignment="1">
      <alignment horizontal="right" vertical="center"/>
    </xf>
    <xf numFmtId="2" fontId="20" fillId="27" borderId="11" xfId="0" applyNumberFormat="1" applyFont="1" applyFill="1" applyBorder="1" applyAlignment="1">
      <alignment horizontal="right" vertical="center"/>
    </xf>
    <xf numFmtId="2" fontId="20" fillId="32" borderId="11" xfId="0" applyNumberFormat="1" applyFont="1" applyFill="1" applyBorder="1" applyAlignment="1">
      <alignment horizontal="right" vertical="center"/>
    </xf>
    <xf numFmtId="2" fontId="20" fillId="28" borderId="11" xfId="0" applyNumberFormat="1" applyFont="1" applyFill="1" applyBorder="1" applyAlignment="1">
      <alignment horizontal="right" vertical="center"/>
    </xf>
    <xf numFmtId="2" fontId="20" fillId="29" borderId="11" xfId="0" applyNumberFormat="1" applyFont="1" applyFill="1" applyBorder="1" applyAlignment="1">
      <alignment horizontal="right" vertical="center"/>
    </xf>
    <xf numFmtId="2" fontId="20" fillId="35" borderId="11" xfId="0" applyNumberFormat="1" applyFont="1" applyFill="1" applyBorder="1" applyAlignment="1">
      <alignment horizontal="right" vertical="center"/>
    </xf>
    <xf numFmtId="2" fontId="20" fillId="26" borderId="11" xfId="0" applyNumberFormat="1" applyFont="1" applyFill="1" applyBorder="1" applyAlignment="1">
      <alignment horizontal="right" vertical="center"/>
    </xf>
    <xf numFmtId="2" fontId="20" fillId="31" borderId="11" xfId="0" applyNumberFormat="1" applyFont="1" applyFill="1" applyBorder="1" applyAlignment="1">
      <alignment horizontal="right" vertical="center"/>
    </xf>
    <xf numFmtId="2" fontId="20" fillId="39" borderId="11" xfId="0" applyNumberFormat="1" applyFont="1" applyFill="1" applyBorder="1" applyAlignment="1">
      <alignment horizontal="right" vertical="center"/>
    </xf>
    <xf numFmtId="2" fontId="20" fillId="37" borderId="11" xfId="0" applyNumberFormat="1" applyFont="1" applyFill="1" applyBorder="1" applyAlignment="1">
      <alignment horizontal="right" vertical="center"/>
    </xf>
    <xf numFmtId="2" fontId="20" fillId="38" borderId="11" xfId="0" applyNumberFormat="1" applyFont="1" applyFill="1" applyBorder="1" applyAlignment="1">
      <alignment horizontal="right" vertical="center"/>
    </xf>
    <xf numFmtId="2" fontId="20" fillId="34" borderId="11" xfId="0" applyNumberFormat="1" applyFont="1" applyFill="1" applyBorder="1" applyAlignment="1">
      <alignment horizontal="right" vertical="center"/>
    </xf>
    <xf numFmtId="2" fontId="20" fillId="41" borderId="11" xfId="0" applyNumberFormat="1" applyFont="1" applyFill="1" applyBorder="1" applyAlignment="1">
      <alignment horizontal="right" vertical="center"/>
    </xf>
    <xf numFmtId="2" fontId="20" fillId="42" borderId="11" xfId="0" applyNumberFormat="1" applyFont="1" applyFill="1" applyBorder="1" applyAlignment="1">
      <alignment horizontal="right" vertical="center"/>
    </xf>
    <xf numFmtId="2" fontId="20" fillId="36" borderId="11" xfId="0" applyNumberFormat="1" applyFont="1" applyFill="1" applyBorder="1" applyAlignment="1">
      <alignment horizontal="right" vertical="center"/>
    </xf>
    <xf numFmtId="2" fontId="20" fillId="40" borderId="11" xfId="0" applyNumberFormat="1" applyFont="1" applyFill="1" applyBorder="1" applyAlignment="1">
      <alignment horizontal="right" vertical="center"/>
    </xf>
    <xf numFmtId="2" fontId="20" fillId="43" borderId="11" xfId="0" applyNumberFormat="1" applyFont="1" applyFill="1" applyBorder="1" applyAlignment="1">
      <alignment horizontal="right" vertical="center"/>
    </xf>
    <xf numFmtId="2" fontId="21" fillId="26" borderId="0" xfId="0" applyNumberFormat="1" applyFont="1" applyFill="1" applyBorder="1" applyAlignment="1">
      <alignment horizontal="right" vertical="center"/>
    </xf>
    <xf numFmtId="2" fontId="20" fillId="26" borderId="0" xfId="0" applyNumberFormat="1" applyFont="1" applyFill="1" applyAlignment="1">
      <alignment/>
    </xf>
    <xf numFmtId="2" fontId="25" fillId="26" borderId="0" xfId="0" applyNumberFormat="1" applyFont="1" applyFill="1" applyAlignment="1">
      <alignment/>
    </xf>
    <xf numFmtId="2" fontId="25" fillId="26" borderId="0" xfId="0" applyNumberFormat="1" applyFont="1" applyFill="1" applyAlignment="1">
      <alignment horizontal="center" vertical="center"/>
    </xf>
    <xf numFmtId="2" fontId="25" fillId="26" borderId="0" xfId="0" applyNumberFormat="1" applyFont="1" applyFill="1" applyAlignment="1">
      <alignment horizontal="left" vertical="center"/>
    </xf>
    <xf numFmtId="2" fontId="27" fillId="26" borderId="0" xfId="0" applyNumberFormat="1" applyFont="1" applyFill="1" applyAlignment="1">
      <alignment vertical="center"/>
    </xf>
    <xf numFmtId="2" fontId="31" fillId="26" borderId="0" xfId="0" applyNumberFormat="1" applyFont="1" applyFill="1" applyAlignment="1">
      <alignment horizontal="center" vertical="center" wrapText="1"/>
    </xf>
    <xf numFmtId="0" fontId="19" fillId="43" borderId="0" xfId="0" applyFont="1" applyFill="1" applyAlignment="1">
      <alignment/>
    </xf>
    <xf numFmtId="0" fontId="19" fillId="43" borderId="0" xfId="0" applyFont="1" applyFill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 wrapText="1"/>
    </xf>
    <xf numFmtId="0" fontId="19" fillId="43" borderId="13" xfId="0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center" vertical="center"/>
    </xf>
    <xf numFmtId="2" fontId="19" fillId="43" borderId="11" xfId="0" applyNumberFormat="1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right" vertical="center" wrapText="1"/>
    </xf>
    <xf numFmtId="4" fontId="19" fillId="43" borderId="13" xfId="0" applyNumberFormat="1" applyFont="1" applyFill="1" applyBorder="1" applyAlignment="1">
      <alignment horizontal="right" vertical="center" wrapText="1"/>
    </xf>
    <xf numFmtId="4" fontId="19" fillId="43" borderId="11" xfId="0" applyNumberFormat="1" applyFont="1" applyFill="1" applyBorder="1" applyAlignment="1">
      <alignment horizontal="right" vertical="center" wrapText="1"/>
    </xf>
    <xf numFmtId="203" fontId="30" fillId="43" borderId="11" xfId="0" applyNumberFormat="1" applyFont="1" applyFill="1" applyBorder="1" applyAlignment="1">
      <alignment horizontal="center" vertical="center" wrapText="1"/>
    </xf>
    <xf numFmtId="0" fontId="19" fillId="43" borderId="11" xfId="0" applyFont="1" applyFill="1" applyBorder="1" applyAlignment="1">
      <alignment vertical="center" wrapText="1"/>
    </xf>
    <xf numFmtId="4" fontId="37" fillId="43" borderId="11" xfId="0" applyNumberFormat="1" applyFont="1" applyFill="1" applyBorder="1" applyAlignment="1">
      <alignment horizontal="right" vertical="center"/>
    </xf>
    <xf numFmtId="0" fontId="20" fillId="44" borderId="0" xfId="0" applyFont="1" applyFill="1" applyAlignment="1">
      <alignment/>
    </xf>
    <xf numFmtId="0" fontId="20" fillId="44" borderId="11" xfId="0" applyFont="1" applyFill="1" applyBorder="1" applyAlignment="1">
      <alignment horizontal="center" vertical="center" wrapText="1"/>
    </xf>
    <xf numFmtId="203" fontId="20" fillId="44" borderId="11" xfId="0" applyNumberFormat="1" applyFont="1" applyFill="1" applyBorder="1" applyAlignment="1">
      <alignment horizontal="center" vertical="center"/>
    </xf>
    <xf numFmtId="0" fontId="20" fillId="44" borderId="11" xfId="0" applyFont="1" applyFill="1" applyBorder="1" applyAlignment="1">
      <alignment horizontal="left" vertical="center" wrapText="1"/>
    </xf>
    <xf numFmtId="0" fontId="20" fillId="44" borderId="11" xfId="0" applyFont="1" applyFill="1" applyBorder="1" applyAlignment="1">
      <alignment horizontal="left" vertical="center"/>
    </xf>
    <xf numFmtId="0" fontId="20" fillId="44" borderId="11" xfId="0" applyFont="1" applyFill="1" applyBorder="1" applyAlignment="1">
      <alignment horizontal="center" wrapText="1"/>
    </xf>
    <xf numFmtId="3" fontId="20" fillId="44" borderId="11" xfId="0" applyNumberFormat="1" applyFont="1" applyFill="1" applyBorder="1" applyAlignment="1">
      <alignment horizontal="right" vertical="center"/>
    </xf>
    <xf numFmtId="2" fontId="20" fillId="44" borderId="11" xfId="0" applyNumberFormat="1" applyFont="1" applyFill="1" applyBorder="1" applyAlignment="1">
      <alignment horizontal="right" vertical="center"/>
    </xf>
    <xf numFmtId="4" fontId="20" fillId="44" borderId="11" xfId="0" applyNumberFormat="1" applyFont="1" applyFill="1" applyBorder="1" applyAlignment="1">
      <alignment horizontal="right" vertical="center"/>
    </xf>
    <xf numFmtId="49" fontId="20" fillId="44" borderId="11" xfId="0" applyNumberFormat="1" applyFont="1" applyFill="1" applyBorder="1" applyAlignment="1">
      <alignment horizontal="center" vertical="center"/>
    </xf>
    <xf numFmtId="49" fontId="20" fillId="44" borderId="11" xfId="0" applyNumberFormat="1" applyFont="1" applyFill="1" applyBorder="1" applyAlignment="1">
      <alignment horizontal="center" vertical="center" wrapText="1"/>
    </xf>
    <xf numFmtId="196" fontId="20" fillId="44" borderId="11" xfId="0" applyNumberFormat="1" applyFont="1" applyFill="1" applyBorder="1" applyAlignment="1">
      <alignment horizontal="center" vertical="center"/>
    </xf>
    <xf numFmtId="203" fontId="20" fillId="44" borderId="11" xfId="0" applyNumberFormat="1" applyFont="1" applyFill="1" applyBorder="1" applyAlignment="1">
      <alignment horizontal="center" vertical="center" wrapText="1"/>
    </xf>
    <xf numFmtId="3" fontId="21" fillId="44" borderId="11" xfId="0" applyNumberFormat="1" applyFont="1" applyFill="1" applyBorder="1" applyAlignment="1">
      <alignment horizontal="center" vertical="center"/>
    </xf>
    <xf numFmtId="4" fontId="20" fillId="44" borderId="11" xfId="0" applyNumberFormat="1" applyFont="1" applyFill="1" applyBorder="1" applyAlignment="1">
      <alignment horizontal="center" vertical="center"/>
    </xf>
    <xf numFmtId="3" fontId="20" fillId="44" borderId="11" xfId="0" applyNumberFormat="1" applyFont="1" applyFill="1" applyBorder="1" applyAlignment="1">
      <alignment horizontal="center" vertical="center"/>
    </xf>
    <xf numFmtId="2" fontId="20" fillId="44" borderId="11" xfId="0" applyNumberFormat="1" applyFont="1" applyFill="1" applyBorder="1" applyAlignment="1">
      <alignment horizontal="center" vertical="center"/>
    </xf>
    <xf numFmtId="4" fontId="20" fillId="44" borderId="0" xfId="0" applyNumberFormat="1" applyFont="1" applyFill="1" applyAlignment="1">
      <alignment/>
    </xf>
    <xf numFmtId="0" fontId="19" fillId="44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3" fontId="33" fillId="31" borderId="11" xfId="0" applyNumberFormat="1" applyFont="1" applyFill="1" applyBorder="1" applyAlignment="1">
      <alignment horizontal="right" vertical="center"/>
    </xf>
    <xf numFmtId="203" fontId="33" fillId="31" borderId="11" xfId="0" applyNumberFormat="1" applyFont="1" applyFill="1" applyBorder="1" applyAlignment="1">
      <alignment horizontal="right" vertical="center"/>
    </xf>
    <xf numFmtId="4" fontId="33" fillId="31" borderId="11" xfId="0" applyNumberFormat="1" applyFont="1" applyFill="1" applyBorder="1" applyAlignment="1">
      <alignment horizontal="right" vertical="center"/>
    </xf>
    <xf numFmtId="14" fontId="20" fillId="26" borderId="11" xfId="0" applyNumberFormat="1" applyFont="1" applyFill="1" applyBorder="1" applyAlignment="1">
      <alignment horizontal="center" vertical="center"/>
    </xf>
    <xf numFmtId="3" fontId="36" fillId="43" borderId="11" xfId="0" applyNumberFormat="1" applyFont="1" applyFill="1" applyBorder="1" applyAlignment="1">
      <alignment horizontal="center" vertical="center"/>
    </xf>
    <xf numFmtId="3" fontId="36" fillId="44" borderId="1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left" vertical="center" wrapText="1"/>
    </xf>
    <xf numFmtId="49" fontId="20" fillId="36" borderId="11" xfId="0" applyNumberFormat="1" applyFont="1" applyFill="1" applyBorder="1" applyAlignment="1">
      <alignment horizontal="center" vertical="center"/>
    </xf>
    <xf numFmtId="0" fontId="20" fillId="45" borderId="0" xfId="0" applyFont="1" applyFill="1" applyAlignment="1">
      <alignment/>
    </xf>
    <xf numFmtId="0" fontId="20" fillId="45" borderId="11" xfId="0" applyFont="1" applyFill="1" applyBorder="1" applyAlignment="1">
      <alignment horizontal="center" vertical="center" wrapText="1"/>
    </xf>
    <xf numFmtId="203" fontId="20" fillId="45" borderId="11" xfId="0" applyNumberFormat="1" applyFont="1" applyFill="1" applyBorder="1" applyAlignment="1">
      <alignment horizontal="center" vertical="center"/>
    </xf>
    <xf numFmtId="0" fontId="19" fillId="45" borderId="11" xfId="0" applyFont="1" applyFill="1" applyBorder="1" applyAlignment="1">
      <alignment horizontal="left" vertical="center" wrapText="1"/>
    </xf>
    <xf numFmtId="0" fontId="20" fillId="45" borderId="11" xfId="0" applyFont="1" applyFill="1" applyBorder="1" applyAlignment="1">
      <alignment horizontal="left" vertical="center" wrapText="1"/>
    </xf>
    <xf numFmtId="0" fontId="20" fillId="45" borderId="11" xfId="0" applyFont="1" applyFill="1" applyBorder="1" applyAlignment="1">
      <alignment horizontal="left" vertical="center"/>
    </xf>
    <xf numFmtId="0" fontId="20" fillId="45" borderId="11" xfId="0" applyFont="1" applyFill="1" applyBorder="1" applyAlignment="1">
      <alignment horizontal="center" wrapText="1"/>
    </xf>
    <xf numFmtId="3" fontId="20" fillId="45" borderId="11" xfId="0" applyNumberFormat="1" applyFont="1" applyFill="1" applyBorder="1" applyAlignment="1">
      <alignment horizontal="right" vertical="center"/>
    </xf>
    <xf numFmtId="2" fontId="20" fillId="45" borderId="11" xfId="0" applyNumberFormat="1" applyFont="1" applyFill="1" applyBorder="1" applyAlignment="1">
      <alignment horizontal="right" vertical="center"/>
    </xf>
    <xf numFmtId="4" fontId="20" fillId="45" borderId="11" xfId="0" applyNumberFormat="1" applyFont="1" applyFill="1" applyBorder="1" applyAlignment="1">
      <alignment horizontal="right" vertical="center"/>
    </xf>
    <xf numFmtId="49" fontId="20" fillId="45" borderId="11" xfId="0" applyNumberFormat="1" applyFont="1" applyFill="1" applyBorder="1" applyAlignment="1">
      <alignment horizontal="center" vertical="center"/>
    </xf>
    <xf numFmtId="49" fontId="20" fillId="45" borderId="11" xfId="0" applyNumberFormat="1" applyFont="1" applyFill="1" applyBorder="1" applyAlignment="1">
      <alignment horizontal="center" vertical="center" wrapText="1"/>
    </xf>
    <xf numFmtId="196" fontId="20" fillId="45" borderId="11" xfId="0" applyNumberFormat="1" applyFont="1" applyFill="1" applyBorder="1" applyAlignment="1">
      <alignment horizontal="center" vertical="center"/>
    </xf>
    <xf numFmtId="203" fontId="20" fillId="45" borderId="11" xfId="0" applyNumberFormat="1" applyFont="1" applyFill="1" applyBorder="1" applyAlignment="1">
      <alignment horizontal="center" vertical="center" wrapText="1"/>
    </xf>
    <xf numFmtId="3" fontId="21" fillId="45" borderId="11" xfId="0" applyNumberFormat="1" applyFont="1" applyFill="1" applyBorder="1" applyAlignment="1">
      <alignment horizontal="center" vertical="center"/>
    </xf>
    <xf numFmtId="4" fontId="20" fillId="45" borderId="11" xfId="0" applyNumberFormat="1" applyFont="1" applyFill="1" applyBorder="1" applyAlignment="1">
      <alignment horizontal="center" vertical="center"/>
    </xf>
    <xf numFmtId="3" fontId="20" fillId="45" borderId="11" xfId="0" applyNumberFormat="1" applyFont="1" applyFill="1" applyBorder="1" applyAlignment="1">
      <alignment horizontal="center" vertical="center"/>
    </xf>
    <xf numFmtId="2" fontId="20" fillId="45" borderId="11" xfId="0" applyNumberFormat="1" applyFont="1" applyFill="1" applyBorder="1" applyAlignment="1">
      <alignment horizontal="center" vertical="center"/>
    </xf>
    <xf numFmtId="3" fontId="36" fillId="45" borderId="11" xfId="0" applyNumberFormat="1" applyFont="1" applyFill="1" applyBorder="1" applyAlignment="1">
      <alignment horizontal="center" vertical="center"/>
    </xf>
    <xf numFmtId="0" fontId="20" fillId="46" borderId="0" xfId="0" applyFont="1" applyFill="1" applyAlignment="1">
      <alignment/>
    </xf>
    <xf numFmtId="0" fontId="20" fillId="46" borderId="11" xfId="0" applyFont="1" applyFill="1" applyBorder="1" applyAlignment="1">
      <alignment horizontal="center" vertical="center" wrapText="1"/>
    </xf>
    <xf numFmtId="203" fontId="20" fillId="46" borderId="11" xfId="0" applyNumberFormat="1" applyFont="1" applyFill="1" applyBorder="1" applyAlignment="1">
      <alignment horizontal="center" vertical="center"/>
    </xf>
    <xf numFmtId="0" fontId="19" fillId="46" borderId="11" xfId="0" applyFont="1" applyFill="1" applyBorder="1" applyAlignment="1">
      <alignment horizontal="left" vertical="center" wrapText="1"/>
    </xf>
    <xf numFmtId="0" fontId="20" fillId="46" borderId="11" xfId="0" applyFont="1" applyFill="1" applyBorder="1" applyAlignment="1">
      <alignment horizontal="left" vertical="center" wrapText="1"/>
    </xf>
    <xf numFmtId="0" fontId="20" fillId="46" borderId="11" xfId="0" applyFont="1" applyFill="1" applyBorder="1" applyAlignment="1">
      <alignment horizontal="left" vertical="center"/>
    </xf>
    <xf numFmtId="0" fontId="20" fillId="46" borderId="11" xfId="0" applyFont="1" applyFill="1" applyBorder="1" applyAlignment="1">
      <alignment horizontal="center" wrapText="1"/>
    </xf>
    <xf numFmtId="3" fontId="20" fillId="46" borderId="11" xfId="0" applyNumberFormat="1" applyFont="1" applyFill="1" applyBorder="1" applyAlignment="1">
      <alignment horizontal="right" vertical="center"/>
    </xf>
    <xf numFmtId="2" fontId="20" fillId="46" borderId="11" xfId="0" applyNumberFormat="1" applyFont="1" applyFill="1" applyBorder="1" applyAlignment="1">
      <alignment horizontal="right" vertical="center"/>
    </xf>
    <xf numFmtId="4" fontId="20" fillId="46" borderId="11" xfId="0" applyNumberFormat="1" applyFont="1" applyFill="1" applyBorder="1" applyAlignment="1">
      <alignment horizontal="right" vertical="center"/>
    </xf>
    <xf numFmtId="49" fontId="20" fillId="46" borderId="11" xfId="0" applyNumberFormat="1" applyFont="1" applyFill="1" applyBorder="1" applyAlignment="1">
      <alignment horizontal="center" vertical="center"/>
    </xf>
    <xf numFmtId="49" fontId="20" fillId="46" borderId="11" xfId="0" applyNumberFormat="1" applyFont="1" applyFill="1" applyBorder="1" applyAlignment="1">
      <alignment horizontal="center" vertical="center" wrapText="1"/>
    </xf>
    <xf numFmtId="196" fontId="20" fillId="46" borderId="11" xfId="0" applyNumberFormat="1" applyFont="1" applyFill="1" applyBorder="1" applyAlignment="1">
      <alignment horizontal="center" vertical="center"/>
    </xf>
    <xf numFmtId="203" fontId="20" fillId="46" borderId="11" xfId="0" applyNumberFormat="1" applyFont="1" applyFill="1" applyBorder="1" applyAlignment="1">
      <alignment horizontal="center" vertical="center" wrapText="1"/>
    </xf>
    <xf numFmtId="3" fontId="21" fillId="46" borderId="11" xfId="0" applyNumberFormat="1" applyFont="1" applyFill="1" applyBorder="1" applyAlignment="1">
      <alignment horizontal="center" vertical="center"/>
    </xf>
    <xf numFmtId="4" fontId="20" fillId="46" borderId="11" xfId="0" applyNumberFormat="1" applyFont="1" applyFill="1" applyBorder="1" applyAlignment="1">
      <alignment horizontal="center" vertical="center"/>
    </xf>
    <xf numFmtId="3" fontId="20" fillId="46" borderId="11" xfId="0" applyNumberFormat="1" applyFont="1" applyFill="1" applyBorder="1" applyAlignment="1">
      <alignment horizontal="center" vertical="center"/>
    </xf>
    <xf numFmtId="2" fontId="20" fillId="46" borderId="11" xfId="0" applyNumberFormat="1" applyFont="1" applyFill="1" applyBorder="1" applyAlignment="1">
      <alignment horizontal="center" vertical="center"/>
    </xf>
    <xf numFmtId="3" fontId="36" fillId="46" borderId="11" xfId="0" applyNumberFormat="1" applyFont="1" applyFill="1" applyBorder="1" applyAlignment="1">
      <alignment horizontal="center" vertical="center"/>
    </xf>
    <xf numFmtId="0" fontId="20" fillId="47" borderId="0" xfId="0" applyFont="1" applyFill="1" applyAlignment="1">
      <alignment/>
    </xf>
    <xf numFmtId="0" fontId="20" fillId="47" borderId="11" xfId="0" applyFont="1" applyFill="1" applyBorder="1" applyAlignment="1">
      <alignment horizontal="center" vertical="center" wrapText="1"/>
    </xf>
    <xf numFmtId="203" fontId="20" fillId="47" borderId="11" xfId="0" applyNumberFormat="1" applyFont="1" applyFill="1" applyBorder="1" applyAlignment="1">
      <alignment horizontal="center" vertical="center"/>
    </xf>
    <xf numFmtId="0" fontId="19" fillId="47" borderId="11" xfId="0" applyFont="1" applyFill="1" applyBorder="1" applyAlignment="1">
      <alignment horizontal="left" vertical="center" wrapText="1"/>
    </xf>
    <xf numFmtId="0" fontId="20" fillId="47" borderId="11" xfId="0" applyFont="1" applyFill="1" applyBorder="1" applyAlignment="1">
      <alignment horizontal="left" vertical="center" wrapText="1"/>
    </xf>
    <xf numFmtId="0" fontId="20" fillId="47" borderId="11" xfId="0" applyFont="1" applyFill="1" applyBorder="1" applyAlignment="1">
      <alignment horizontal="left" vertical="center"/>
    </xf>
    <xf numFmtId="0" fontId="20" fillId="47" borderId="11" xfId="0" applyFont="1" applyFill="1" applyBorder="1" applyAlignment="1">
      <alignment horizontal="center" wrapText="1"/>
    </xf>
    <xf numFmtId="3" fontId="20" fillId="47" borderId="11" xfId="0" applyNumberFormat="1" applyFont="1" applyFill="1" applyBorder="1" applyAlignment="1">
      <alignment horizontal="right" vertical="center"/>
    </xf>
    <xf numFmtId="2" fontId="20" fillId="47" borderId="11" xfId="0" applyNumberFormat="1" applyFont="1" applyFill="1" applyBorder="1" applyAlignment="1">
      <alignment horizontal="right" vertical="center"/>
    </xf>
    <xf numFmtId="4" fontId="20" fillId="47" borderId="11" xfId="0" applyNumberFormat="1" applyFont="1" applyFill="1" applyBorder="1" applyAlignment="1">
      <alignment horizontal="right" vertical="center"/>
    </xf>
    <xf numFmtId="49" fontId="20" fillId="47" borderId="11" xfId="0" applyNumberFormat="1" applyFont="1" applyFill="1" applyBorder="1" applyAlignment="1">
      <alignment horizontal="center" vertical="center"/>
    </xf>
    <xf numFmtId="49" fontId="20" fillId="47" borderId="11" xfId="0" applyNumberFormat="1" applyFont="1" applyFill="1" applyBorder="1" applyAlignment="1">
      <alignment horizontal="center" vertical="center" wrapText="1"/>
    </xf>
    <xf numFmtId="196" fontId="20" fillId="47" borderId="11" xfId="0" applyNumberFormat="1" applyFont="1" applyFill="1" applyBorder="1" applyAlignment="1">
      <alignment horizontal="center" vertical="center"/>
    </xf>
    <xf numFmtId="203" fontId="20" fillId="47" borderId="11" xfId="0" applyNumberFormat="1" applyFont="1" applyFill="1" applyBorder="1" applyAlignment="1">
      <alignment horizontal="center" vertical="center" wrapText="1"/>
    </xf>
    <xf numFmtId="3" fontId="21" fillId="47" borderId="11" xfId="0" applyNumberFormat="1" applyFont="1" applyFill="1" applyBorder="1" applyAlignment="1">
      <alignment horizontal="center" vertical="center"/>
    </xf>
    <xf numFmtId="4" fontId="20" fillId="47" borderId="11" xfId="0" applyNumberFormat="1" applyFont="1" applyFill="1" applyBorder="1" applyAlignment="1">
      <alignment horizontal="center" vertical="center"/>
    </xf>
    <xf numFmtId="3" fontId="20" fillId="47" borderId="11" xfId="0" applyNumberFormat="1" applyFont="1" applyFill="1" applyBorder="1" applyAlignment="1">
      <alignment horizontal="center" vertical="center"/>
    </xf>
    <xf numFmtId="2" fontId="20" fillId="47" borderId="11" xfId="0" applyNumberFormat="1" applyFont="1" applyFill="1" applyBorder="1" applyAlignment="1">
      <alignment horizontal="center" vertical="center"/>
    </xf>
    <xf numFmtId="3" fontId="36" fillId="47" borderId="11" xfId="0" applyNumberFormat="1" applyFont="1" applyFill="1" applyBorder="1" applyAlignment="1">
      <alignment horizontal="center" vertical="center"/>
    </xf>
    <xf numFmtId="4" fontId="20" fillId="36" borderId="0" xfId="0" applyNumberFormat="1" applyFont="1" applyFill="1" applyAlignment="1">
      <alignment/>
    </xf>
    <xf numFmtId="4" fontId="20" fillId="46" borderId="0" xfId="0" applyNumberFormat="1" applyFont="1" applyFill="1" applyAlignment="1">
      <alignment/>
    </xf>
    <xf numFmtId="0" fontId="20" fillId="48" borderId="0" xfId="0" applyFont="1" applyFill="1" applyAlignment="1">
      <alignment/>
    </xf>
    <xf numFmtId="0" fontId="20" fillId="48" borderId="11" xfId="0" applyFont="1" applyFill="1" applyBorder="1" applyAlignment="1">
      <alignment horizontal="center" vertical="center" wrapText="1"/>
    </xf>
    <xf numFmtId="203" fontId="20" fillId="48" borderId="11" xfId="0" applyNumberFormat="1" applyFont="1" applyFill="1" applyBorder="1" applyAlignment="1">
      <alignment horizontal="center" vertical="center"/>
    </xf>
    <xf numFmtId="0" fontId="19" fillId="48" borderId="11" xfId="0" applyFont="1" applyFill="1" applyBorder="1" applyAlignment="1">
      <alignment horizontal="left" vertical="center" wrapText="1"/>
    </xf>
    <xf numFmtId="0" fontId="20" fillId="48" borderId="11" xfId="0" applyFont="1" applyFill="1" applyBorder="1" applyAlignment="1">
      <alignment horizontal="left" vertical="center" wrapText="1"/>
    </xf>
    <xf numFmtId="0" fontId="20" fillId="48" borderId="11" xfId="0" applyFont="1" applyFill="1" applyBorder="1" applyAlignment="1">
      <alignment horizontal="left" vertical="center"/>
    </xf>
    <xf numFmtId="0" fontId="20" fillId="48" borderId="11" xfId="0" applyFont="1" applyFill="1" applyBorder="1" applyAlignment="1">
      <alignment horizontal="center" wrapText="1"/>
    </xf>
    <xf numFmtId="3" fontId="20" fillId="48" borderId="11" xfId="0" applyNumberFormat="1" applyFont="1" applyFill="1" applyBorder="1" applyAlignment="1">
      <alignment horizontal="right" vertical="center"/>
    </xf>
    <xf numFmtId="2" fontId="20" fillId="48" borderId="11" xfId="0" applyNumberFormat="1" applyFont="1" applyFill="1" applyBorder="1" applyAlignment="1">
      <alignment horizontal="right" vertical="center"/>
    </xf>
    <xf numFmtId="4" fontId="20" fillId="48" borderId="11" xfId="0" applyNumberFormat="1" applyFont="1" applyFill="1" applyBorder="1" applyAlignment="1">
      <alignment horizontal="right" vertical="center"/>
    </xf>
    <xf numFmtId="49" fontId="20" fillId="48" borderId="11" xfId="0" applyNumberFormat="1" applyFont="1" applyFill="1" applyBorder="1" applyAlignment="1">
      <alignment horizontal="center" vertical="center"/>
    </xf>
    <xf numFmtId="49" fontId="20" fillId="48" borderId="11" xfId="0" applyNumberFormat="1" applyFont="1" applyFill="1" applyBorder="1" applyAlignment="1">
      <alignment horizontal="center" vertical="center" wrapText="1"/>
    </xf>
    <xf numFmtId="196" fontId="20" fillId="48" borderId="11" xfId="0" applyNumberFormat="1" applyFont="1" applyFill="1" applyBorder="1" applyAlignment="1">
      <alignment horizontal="center" vertical="center"/>
    </xf>
    <xf numFmtId="3" fontId="21" fillId="48" borderId="11" xfId="0" applyNumberFormat="1" applyFont="1" applyFill="1" applyBorder="1" applyAlignment="1">
      <alignment horizontal="center" vertical="center"/>
    </xf>
    <xf numFmtId="4" fontId="20" fillId="48" borderId="11" xfId="0" applyNumberFormat="1" applyFont="1" applyFill="1" applyBorder="1" applyAlignment="1">
      <alignment horizontal="center" vertical="center"/>
    </xf>
    <xf numFmtId="3" fontId="20" fillId="48" borderId="11" xfId="0" applyNumberFormat="1" applyFont="1" applyFill="1" applyBorder="1" applyAlignment="1">
      <alignment horizontal="center" vertical="center"/>
    </xf>
    <xf numFmtId="2" fontId="21" fillId="48" borderId="11" xfId="0" applyNumberFormat="1" applyFont="1" applyFill="1" applyBorder="1" applyAlignment="1">
      <alignment horizontal="center" vertical="center"/>
    </xf>
    <xf numFmtId="3" fontId="36" fillId="48" borderId="11" xfId="0" applyNumberFormat="1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2" fontId="21" fillId="33" borderId="11" xfId="0" applyNumberFormat="1" applyFont="1" applyFill="1" applyBorder="1" applyAlignment="1">
      <alignment horizontal="center" vertical="center"/>
    </xf>
    <xf numFmtId="2" fontId="21" fillId="36" borderId="11" xfId="0" applyNumberFormat="1" applyFont="1" applyFill="1" applyBorder="1" applyAlignment="1">
      <alignment horizontal="center" vertical="center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1" fillId="25" borderId="0" xfId="0" applyFont="1" applyFill="1" applyAlignment="1">
      <alignment vertical="top"/>
    </xf>
    <xf numFmtId="0" fontId="20" fillId="43" borderId="13" xfId="0" applyFont="1" applyFill="1" applyBorder="1" applyAlignment="1">
      <alignment horizontal="center" vertical="center" wrapText="1"/>
    </xf>
    <xf numFmtId="203" fontId="20" fillId="31" borderId="11" xfId="0" applyNumberFormat="1" applyFont="1" applyFill="1" applyBorder="1" applyAlignment="1">
      <alignment horizontal="right" vertical="center"/>
    </xf>
    <xf numFmtId="0" fontId="19" fillId="35" borderId="11" xfId="0" applyFont="1" applyFill="1" applyBorder="1" applyAlignment="1">
      <alignment vertical="center" wrapText="1"/>
    </xf>
    <xf numFmtId="14" fontId="20" fillId="36" borderId="11" xfId="0" applyNumberFormat="1" applyFont="1" applyFill="1" applyBorder="1" applyAlignment="1">
      <alignment horizontal="center" vertical="center"/>
    </xf>
    <xf numFmtId="14" fontId="20" fillId="25" borderId="0" xfId="0" applyNumberFormat="1" applyFont="1" applyFill="1" applyAlignment="1">
      <alignment/>
    </xf>
    <xf numFmtId="14" fontId="20" fillId="25" borderId="0" xfId="0" applyNumberFormat="1" applyFont="1" applyFill="1" applyAlignment="1">
      <alignment/>
    </xf>
    <xf numFmtId="14" fontId="20" fillId="25" borderId="0" xfId="0" applyNumberFormat="1" applyFont="1" applyFill="1" applyBorder="1" applyAlignment="1">
      <alignment horizontal="center" vertical="center"/>
    </xf>
    <xf numFmtId="14" fontId="21" fillId="25" borderId="11" xfId="0" applyNumberFormat="1" applyFont="1" applyFill="1" applyBorder="1" applyAlignment="1">
      <alignment horizontal="center" vertical="center" wrapText="1"/>
    </xf>
    <xf numFmtId="14" fontId="19" fillId="43" borderId="11" xfId="0" applyNumberFormat="1" applyFont="1" applyFill="1" applyBorder="1" applyAlignment="1">
      <alignment horizontal="center" vertical="center" wrapText="1"/>
    </xf>
    <xf numFmtId="14" fontId="20" fillId="33" borderId="11" xfId="0" applyNumberFormat="1" applyFont="1" applyFill="1" applyBorder="1" applyAlignment="1">
      <alignment horizontal="center" vertical="center"/>
    </xf>
    <xf numFmtId="14" fontId="20" fillId="30" borderId="11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14" fontId="20" fillId="32" borderId="11" xfId="0" applyNumberFormat="1" applyFont="1" applyFill="1" applyBorder="1" applyAlignment="1">
      <alignment horizontal="center" vertical="center"/>
    </xf>
    <xf numFmtId="14" fontId="20" fillId="43" borderId="11" xfId="0" applyNumberFormat="1" applyFont="1" applyFill="1" applyBorder="1" applyAlignment="1">
      <alignment horizontal="center" vertical="center"/>
    </xf>
    <xf numFmtId="14" fontId="20" fillId="28" borderId="11" xfId="0" applyNumberFormat="1" applyFont="1" applyFill="1" applyBorder="1" applyAlignment="1">
      <alignment horizontal="center" vertical="center"/>
    </xf>
    <xf numFmtId="14" fontId="20" fillId="29" borderId="11" xfId="0" applyNumberFormat="1" applyFont="1" applyFill="1" applyBorder="1" applyAlignment="1">
      <alignment horizontal="center" vertical="center"/>
    </xf>
    <xf numFmtId="14" fontId="20" fillId="35" borderId="11" xfId="0" applyNumberFormat="1" applyFont="1" applyFill="1" applyBorder="1" applyAlignment="1">
      <alignment horizontal="center" vertical="center"/>
    </xf>
    <xf numFmtId="14" fontId="20" fillId="48" borderId="11" xfId="0" applyNumberFormat="1" applyFont="1" applyFill="1" applyBorder="1" applyAlignment="1">
      <alignment horizontal="center" vertical="center"/>
    </xf>
    <xf numFmtId="14" fontId="20" fillId="31" borderId="11" xfId="0" applyNumberFormat="1" applyFont="1" applyFill="1" applyBorder="1" applyAlignment="1">
      <alignment horizontal="center" vertical="center"/>
    </xf>
    <xf numFmtId="14" fontId="20" fillId="39" borderId="11" xfId="0" applyNumberFormat="1" applyFont="1" applyFill="1" applyBorder="1" applyAlignment="1">
      <alignment horizontal="center" vertical="center"/>
    </xf>
    <xf numFmtId="14" fontId="20" fillId="37" borderId="11" xfId="0" applyNumberFormat="1" applyFont="1" applyFill="1" applyBorder="1" applyAlignment="1">
      <alignment horizontal="center" vertical="center"/>
    </xf>
    <xf numFmtId="14" fontId="20" fillId="46" borderId="11" xfId="0" applyNumberFormat="1" applyFont="1" applyFill="1" applyBorder="1" applyAlignment="1">
      <alignment horizontal="center" vertical="center"/>
    </xf>
    <xf numFmtId="14" fontId="20" fillId="45" borderId="11" xfId="0" applyNumberFormat="1" applyFont="1" applyFill="1" applyBorder="1" applyAlignment="1">
      <alignment horizontal="center" vertical="center"/>
    </xf>
    <xf numFmtId="14" fontId="20" fillId="47" borderId="11" xfId="0" applyNumberFormat="1" applyFont="1" applyFill="1" applyBorder="1" applyAlignment="1">
      <alignment horizontal="center" vertical="center"/>
    </xf>
    <xf numFmtId="14" fontId="20" fillId="34" borderId="11" xfId="0" applyNumberFormat="1" applyFont="1" applyFill="1" applyBorder="1" applyAlignment="1">
      <alignment horizontal="center" vertical="center"/>
    </xf>
    <xf numFmtId="14" fontId="20" fillId="41" borderId="11" xfId="0" applyNumberFormat="1" applyFont="1" applyFill="1" applyBorder="1" applyAlignment="1">
      <alignment horizontal="center" vertical="center"/>
    </xf>
    <xf numFmtId="14" fontId="20" fillId="42" borderId="11" xfId="0" applyNumberFormat="1" applyFont="1" applyFill="1" applyBorder="1" applyAlignment="1">
      <alignment horizontal="center" vertical="center"/>
    </xf>
    <xf numFmtId="14" fontId="20" fillId="40" borderId="11" xfId="0" applyNumberFormat="1" applyFont="1" applyFill="1" applyBorder="1" applyAlignment="1">
      <alignment horizontal="center" vertical="center"/>
    </xf>
    <xf numFmtId="14" fontId="20" fillId="44" borderId="11" xfId="0" applyNumberFormat="1" applyFont="1" applyFill="1" applyBorder="1" applyAlignment="1">
      <alignment horizontal="center" vertical="center"/>
    </xf>
    <xf numFmtId="14" fontId="21" fillId="25" borderId="11" xfId="0" applyNumberFormat="1" applyFont="1" applyFill="1" applyBorder="1" applyAlignment="1">
      <alignment horizontal="center" vertical="center"/>
    </xf>
    <xf numFmtId="14" fontId="21" fillId="25" borderId="0" xfId="0" applyNumberFormat="1" applyFont="1" applyFill="1" applyBorder="1" applyAlignment="1">
      <alignment horizontal="right" vertical="center"/>
    </xf>
    <xf numFmtId="14" fontId="25" fillId="25" borderId="0" xfId="0" applyNumberFormat="1" applyFont="1" applyFill="1" applyAlignment="1">
      <alignment/>
    </xf>
    <xf numFmtId="14" fontId="25" fillId="25" borderId="0" xfId="0" applyNumberFormat="1" applyFont="1" applyFill="1" applyAlignment="1">
      <alignment horizontal="center" vertical="center"/>
    </xf>
    <xf numFmtId="14" fontId="25" fillId="25" borderId="0" xfId="0" applyNumberFormat="1" applyFont="1" applyFill="1" applyAlignment="1">
      <alignment horizontal="center" vertical="center" wrapText="1"/>
    </xf>
    <xf numFmtId="14" fontId="27" fillId="25" borderId="0" xfId="0" applyNumberFormat="1" applyFont="1" applyFill="1" applyAlignment="1">
      <alignment vertical="center"/>
    </xf>
    <xf numFmtId="14" fontId="31" fillId="25" borderId="0" xfId="0" applyNumberFormat="1" applyFont="1" applyFill="1" applyAlignment="1">
      <alignment horizontal="center" vertical="center" wrapText="1"/>
    </xf>
    <xf numFmtId="14" fontId="20" fillId="26" borderId="0" xfId="0" applyNumberFormat="1" applyFont="1" applyFill="1" applyAlignment="1">
      <alignment horizontal="center" vertical="center"/>
    </xf>
    <xf numFmtId="14" fontId="20" fillId="26" borderId="0" xfId="0" applyNumberFormat="1" applyFont="1" applyFill="1" applyBorder="1" applyAlignment="1">
      <alignment horizontal="center" vertical="center"/>
    </xf>
    <xf numFmtId="14" fontId="19" fillId="43" borderId="13" xfId="0" applyNumberFormat="1" applyFont="1" applyFill="1" applyBorder="1" applyAlignment="1">
      <alignment horizontal="center" vertical="center" wrapText="1"/>
    </xf>
    <xf numFmtId="14" fontId="21" fillId="26" borderId="11" xfId="0" applyNumberFormat="1" applyFont="1" applyFill="1" applyBorder="1" applyAlignment="1">
      <alignment horizontal="center" vertical="center"/>
    </xf>
    <xf numFmtId="14" fontId="21" fillId="26" borderId="0" xfId="0" applyNumberFormat="1" applyFont="1" applyFill="1" applyBorder="1" applyAlignment="1">
      <alignment horizontal="center" vertical="center"/>
    </xf>
    <xf numFmtId="14" fontId="25" fillId="26" borderId="0" xfId="0" applyNumberFormat="1" applyFont="1" applyFill="1" applyAlignment="1">
      <alignment horizontal="center"/>
    </xf>
    <xf numFmtId="14" fontId="25" fillId="26" borderId="0" xfId="0" applyNumberFormat="1" applyFont="1" applyFill="1" applyAlignment="1">
      <alignment horizontal="center" wrapText="1"/>
    </xf>
    <xf numFmtId="14" fontId="27" fillId="26" borderId="0" xfId="0" applyNumberFormat="1" applyFont="1" applyFill="1" applyAlignment="1">
      <alignment horizontal="center" vertical="center"/>
    </xf>
    <xf numFmtId="14" fontId="31" fillId="26" borderId="0" xfId="0" applyNumberFormat="1" applyFont="1" applyFill="1" applyAlignment="1">
      <alignment horizontal="center" vertical="center" wrapText="1"/>
    </xf>
    <xf numFmtId="0" fontId="24" fillId="25" borderId="0" xfId="0" applyFont="1" applyFill="1" applyAlignment="1">
      <alignment horizontal="center" wrapText="1"/>
    </xf>
    <xf numFmtId="0" fontId="25" fillId="26" borderId="0" xfId="0" applyFont="1" applyFill="1" applyAlignment="1">
      <alignment horizontal="left" vertical="center"/>
    </xf>
    <xf numFmtId="0" fontId="20" fillId="26" borderId="0" xfId="0" applyFont="1" applyFill="1" applyAlignment="1">
      <alignment horizontal="left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/>
    </xf>
    <xf numFmtId="0" fontId="21" fillId="26" borderId="16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10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21" fillId="26" borderId="16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1" fillId="26" borderId="18" xfId="0" applyFont="1" applyFill="1" applyBorder="1" applyAlignment="1">
      <alignment horizontal="center" vertical="center" wrapText="1"/>
    </xf>
    <xf numFmtId="3" fontId="21" fillId="26" borderId="20" xfId="0" applyNumberFormat="1" applyFont="1" applyFill="1" applyBorder="1" applyAlignment="1">
      <alignment horizontal="center" vertical="center" wrapText="1"/>
    </xf>
    <xf numFmtId="3" fontId="21" fillId="26" borderId="13" xfId="0" applyNumberFormat="1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2" fontId="29" fillId="26" borderId="20" xfId="0" applyNumberFormat="1" applyFont="1" applyFill="1" applyBorder="1" applyAlignment="1">
      <alignment horizontal="center" vertical="center" wrapText="1"/>
    </xf>
    <xf numFmtId="2" fontId="29" fillId="26" borderId="21" xfId="0" applyNumberFormat="1" applyFont="1" applyFill="1" applyBorder="1" applyAlignment="1">
      <alignment horizontal="center" vertical="center" wrapText="1"/>
    </xf>
    <xf numFmtId="2" fontId="29" fillId="26" borderId="13" xfId="0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center" wrapText="1"/>
    </xf>
    <xf numFmtId="14" fontId="21" fillId="26" borderId="20" xfId="0" applyNumberFormat="1" applyFont="1" applyFill="1" applyBorder="1" applyAlignment="1">
      <alignment horizontal="center" vertical="center" wrapText="1"/>
    </xf>
    <xf numFmtId="14" fontId="21" fillId="26" borderId="21" xfId="0" applyNumberFormat="1" applyFont="1" applyFill="1" applyBorder="1" applyAlignment="1">
      <alignment horizontal="center" vertical="center" wrapText="1"/>
    </xf>
    <xf numFmtId="14" fontId="21" fillId="26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5"/>
  <sheetViews>
    <sheetView view="pageBreakPreview" zoomScale="70" zoomScaleSheetLayoutView="70" zoomScalePageLayoutView="0" workbookViewId="0" topLeftCell="A44">
      <selection activeCell="D58" sqref="D58"/>
    </sheetView>
  </sheetViews>
  <sheetFormatPr defaultColWidth="9.140625" defaultRowHeight="15"/>
  <cols>
    <col min="1" max="1" width="3.28125" style="3" customWidth="1"/>
    <col min="2" max="2" width="6.00390625" style="3" customWidth="1"/>
    <col min="3" max="3" width="25.28125" style="4" customWidth="1"/>
    <col min="4" max="4" width="43.7109375" style="5" customWidth="1"/>
    <col min="5" max="5" width="24.57421875" style="73" customWidth="1"/>
    <col min="6" max="6" width="10.7109375" style="73" customWidth="1"/>
    <col min="7" max="7" width="7.8515625" style="73" customWidth="1"/>
    <col min="8" max="8" width="13.28125" style="73" customWidth="1"/>
    <col min="9" max="9" width="10.57421875" style="73" customWidth="1"/>
    <col min="10" max="10" width="10.8515625" style="73" customWidth="1"/>
    <col min="11" max="11" width="14.57421875" style="73" customWidth="1"/>
    <col min="12" max="12" width="9.140625" style="73" customWidth="1"/>
    <col min="13" max="13" width="18.00390625" style="73" customWidth="1"/>
    <col min="14" max="14" width="10.421875" style="73" customWidth="1"/>
    <col min="15" max="15" width="15.00390625" style="72" customWidth="1"/>
    <col min="16" max="16" width="10.28125" style="72" customWidth="1"/>
    <col min="17" max="17" width="14.7109375" style="72" customWidth="1"/>
    <col min="18" max="18" width="15.57421875" style="74" customWidth="1"/>
    <col min="19" max="19" width="12.28125" style="74" customWidth="1"/>
    <col min="20" max="20" width="9.00390625" style="3" customWidth="1"/>
    <col min="21" max="21" width="12.57421875" style="3" customWidth="1"/>
    <col min="22" max="22" width="10.57421875" style="72" customWidth="1"/>
    <col min="23" max="23" width="12.57421875" style="72" customWidth="1"/>
    <col min="24" max="24" width="9.8515625" style="72" customWidth="1"/>
    <col min="25" max="25" width="12.57421875" style="72" customWidth="1"/>
    <col min="26" max="26" width="11.8515625" style="3" customWidth="1"/>
    <col min="27" max="27" width="14.140625" style="6" customWidth="1"/>
    <col min="28" max="28" width="10.421875" style="72" customWidth="1"/>
    <col min="29" max="29" width="12.140625" style="72" customWidth="1"/>
    <col min="30" max="30" width="9.7109375" style="72" customWidth="1"/>
    <col min="31" max="31" width="17.28125" style="72" customWidth="1"/>
    <col min="32" max="32" width="11.8515625" style="72" customWidth="1"/>
    <col min="33" max="35" width="14.8515625" style="72" customWidth="1"/>
    <col min="36" max="36" width="12.57421875" style="3" customWidth="1"/>
    <col min="37" max="37" width="14.7109375" style="33" customWidth="1"/>
    <col min="38" max="38" width="11.57421875" style="387" customWidth="1"/>
    <col min="39" max="39" width="23.57421875" style="3" customWidth="1"/>
    <col min="40" max="40" width="13.00390625" style="126" customWidth="1"/>
    <col min="41" max="41" width="16.421875" style="72" customWidth="1"/>
    <col min="42" max="42" width="15.421875" style="126" customWidth="1"/>
    <col min="43" max="43" width="10.421875" style="126" customWidth="1"/>
    <col min="44" max="44" width="21.57421875" style="72" customWidth="1"/>
    <col min="45" max="45" width="16.421875" style="72" customWidth="1"/>
    <col min="46" max="46" width="11.28125" style="7" customWidth="1"/>
    <col min="47" max="47" width="14.140625" style="3" customWidth="1"/>
    <col min="48" max="48" width="19.28125" style="7" customWidth="1"/>
    <col min="49" max="49" width="16.28125" style="3" customWidth="1"/>
    <col min="50" max="50" width="14.421875" style="3" customWidth="1"/>
    <col min="51" max="16384" width="9.140625" style="3" customWidth="1"/>
  </cols>
  <sheetData>
    <row r="1" ht="16.5">
      <c r="AL1" s="2" t="s">
        <v>0</v>
      </c>
    </row>
    <row r="2" spans="4:67" ht="21.75" customHeight="1">
      <c r="D2" s="8"/>
      <c r="E2" s="72"/>
      <c r="H2" s="74"/>
      <c r="I2" s="74"/>
      <c r="J2" s="75"/>
      <c r="K2" s="75"/>
      <c r="L2" s="75"/>
      <c r="M2" s="75"/>
      <c r="N2" s="75"/>
      <c r="O2" s="75"/>
      <c r="P2" s="75"/>
      <c r="Q2" s="75"/>
      <c r="T2" s="9"/>
      <c r="U2" s="9"/>
      <c r="V2" s="75"/>
      <c r="W2" s="75"/>
      <c r="X2" s="75"/>
      <c r="Y2" s="75"/>
      <c r="Z2" s="9"/>
      <c r="AL2" s="1" t="s">
        <v>1</v>
      </c>
      <c r="AN2" s="125" t="s">
        <v>0</v>
      </c>
      <c r="AV2" s="3"/>
      <c r="AW2" s="7"/>
      <c r="AZ2" s="7"/>
      <c r="BB2" s="387"/>
      <c r="BC2" s="387"/>
      <c r="BD2" s="387"/>
      <c r="BE2" s="387"/>
      <c r="BF2" s="387"/>
      <c r="BG2" s="387"/>
      <c r="BH2" s="387"/>
      <c r="BI2" s="387"/>
      <c r="BJ2" s="387"/>
      <c r="BK2" s="387"/>
      <c r="BL2" s="387"/>
      <c r="BM2" s="387"/>
      <c r="BN2" s="387"/>
      <c r="BO2" s="387"/>
    </row>
    <row r="3" spans="4:67" ht="15" customHeight="1">
      <c r="D3" s="8"/>
      <c r="E3" s="72"/>
      <c r="H3" s="74"/>
      <c r="I3" s="74"/>
      <c r="J3" s="75"/>
      <c r="K3" s="75"/>
      <c r="L3" s="75"/>
      <c r="M3" s="75"/>
      <c r="N3" s="75"/>
      <c r="O3" s="75"/>
      <c r="P3" s="75"/>
      <c r="Q3" s="75"/>
      <c r="T3" s="9"/>
      <c r="U3" s="9"/>
      <c r="V3" s="75"/>
      <c r="W3" s="75"/>
      <c r="X3" s="75"/>
      <c r="Y3" s="75"/>
      <c r="Z3" s="9"/>
      <c r="AL3" s="1" t="s">
        <v>2</v>
      </c>
      <c r="AN3" s="126" t="s">
        <v>1</v>
      </c>
      <c r="AV3" s="3"/>
      <c r="AW3" s="7"/>
      <c r="AZ3" s="7"/>
      <c r="BB3" s="387"/>
      <c r="BC3" s="387"/>
      <c r="BD3" s="387"/>
      <c r="BE3" s="387"/>
      <c r="BF3" s="387"/>
      <c r="BG3" s="387"/>
      <c r="BH3" s="387"/>
      <c r="BI3" s="387"/>
      <c r="BJ3" s="387"/>
      <c r="BK3" s="387"/>
      <c r="BL3" s="387"/>
      <c r="BM3" s="387"/>
      <c r="BN3" s="387"/>
      <c r="BO3" s="387"/>
    </row>
    <row r="4" spans="4:67" ht="16.5">
      <c r="D4" s="8"/>
      <c r="E4" s="72"/>
      <c r="H4" s="74"/>
      <c r="I4" s="74"/>
      <c r="J4" s="75"/>
      <c r="K4" s="75"/>
      <c r="L4" s="75"/>
      <c r="M4" s="75"/>
      <c r="N4" s="75"/>
      <c r="O4" s="75"/>
      <c r="P4" s="75"/>
      <c r="Q4" s="75"/>
      <c r="T4" s="9"/>
      <c r="U4" s="9"/>
      <c r="V4" s="75"/>
      <c r="W4" s="75"/>
      <c r="X4" s="75"/>
      <c r="Y4" s="75"/>
      <c r="Z4" s="9"/>
      <c r="AL4" s="1" t="s">
        <v>3</v>
      </c>
      <c r="AN4" s="126" t="s">
        <v>2</v>
      </c>
      <c r="AV4" s="3"/>
      <c r="AW4" s="7"/>
      <c r="AZ4" s="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</row>
    <row r="5" spans="4:67" ht="16.5" hidden="1">
      <c r="D5" s="8"/>
      <c r="E5" s="72"/>
      <c r="H5" s="74"/>
      <c r="I5" s="74"/>
      <c r="J5" s="75"/>
      <c r="K5" s="75"/>
      <c r="L5" s="75"/>
      <c r="M5" s="75"/>
      <c r="N5" s="75"/>
      <c r="O5" s="75"/>
      <c r="P5" s="75"/>
      <c r="Q5" s="75"/>
      <c r="T5" s="9"/>
      <c r="U5" s="9"/>
      <c r="V5" s="75"/>
      <c r="W5" s="75"/>
      <c r="X5" s="75"/>
      <c r="Y5" s="75"/>
      <c r="Z5" s="9"/>
      <c r="AN5" s="126" t="s">
        <v>3</v>
      </c>
      <c r="AV5" s="3"/>
      <c r="AW5" s="7"/>
      <c r="AZ5" s="7"/>
      <c r="BB5" s="387"/>
      <c r="BC5" s="387"/>
      <c r="BD5" s="387"/>
      <c r="BE5" s="387"/>
      <c r="BF5" s="387"/>
      <c r="BG5" s="387"/>
      <c r="BH5" s="387"/>
      <c r="BI5" s="387"/>
      <c r="BJ5" s="387"/>
      <c r="BK5" s="387"/>
      <c r="BL5" s="387"/>
      <c r="BM5" s="387"/>
      <c r="BN5" s="387"/>
      <c r="BO5" s="387"/>
    </row>
    <row r="6" spans="2:67" ht="15.75">
      <c r="B6" s="758" t="s">
        <v>4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8"/>
      <c r="AS6" s="758"/>
      <c r="AT6" s="758"/>
      <c r="AU6" s="758"/>
      <c r="AV6" s="758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387"/>
      <c r="BI6" s="387"/>
      <c r="BJ6" s="387"/>
      <c r="BK6" s="387"/>
      <c r="BL6" s="387"/>
      <c r="BM6" s="387"/>
      <c r="BN6" s="387"/>
      <c r="BO6" s="387"/>
    </row>
    <row r="7" spans="2:67" ht="15.75">
      <c r="B7" s="759" t="s">
        <v>5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387"/>
      <c r="BI7" s="387"/>
      <c r="BJ7" s="387"/>
      <c r="BK7" s="387"/>
      <c r="BL7" s="387"/>
      <c r="BM7" s="387"/>
      <c r="BN7" s="387"/>
      <c r="BO7" s="387"/>
    </row>
    <row r="8" spans="2:67" ht="15.75">
      <c r="B8" s="759" t="s">
        <v>6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  <c r="AD8" s="759"/>
      <c r="AE8" s="759"/>
      <c r="AF8" s="759"/>
      <c r="AG8" s="759"/>
      <c r="AH8" s="759"/>
      <c r="AI8" s="759"/>
      <c r="AJ8" s="759"/>
      <c r="AK8" s="759"/>
      <c r="AL8" s="759"/>
      <c r="AM8" s="759"/>
      <c r="AN8" s="759"/>
      <c r="AO8" s="759"/>
      <c r="AP8" s="759"/>
      <c r="AQ8" s="759"/>
      <c r="AR8" s="759"/>
      <c r="AS8" s="759"/>
      <c r="AT8" s="759"/>
      <c r="AU8" s="759"/>
      <c r="AV8" s="759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387"/>
      <c r="BI8" s="387"/>
      <c r="BJ8" s="387"/>
      <c r="BK8" s="387"/>
      <c r="BL8" s="387"/>
      <c r="BM8" s="387"/>
      <c r="BN8" s="387"/>
      <c r="BO8" s="387"/>
    </row>
    <row r="9" spans="2:67" ht="15.75">
      <c r="B9" s="752" t="s">
        <v>139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387"/>
      <c r="BI9" s="387"/>
      <c r="BJ9" s="387"/>
      <c r="BK9" s="387"/>
      <c r="BL9" s="387"/>
      <c r="BM9" s="387"/>
      <c r="BN9" s="387"/>
      <c r="BO9" s="387"/>
    </row>
    <row r="10" spans="2:67" ht="15.75">
      <c r="B10" s="752" t="s">
        <v>222</v>
      </c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752"/>
      <c r="AR10" s="752"/>
      <c r="AS10" s="752"/>
      <c r="AT10" s="752"/>
      <c r="AU10" s="752"/>
      <c r="AV10" s="75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387"/>
      <c r="BI10" s="387"/>
      <c r="BJ10" s="387"/>
      <c r="BK10" s="387"/>
      <c r="BL10" s="387"/>
      <c r="BM10" s="387"/>
      <c r="BN10" s="387"/>
      <c r="BO10" s="387"/>
    </row>
    <row r="11" spans="2:67" s="13" customFormat="1" ht="15.75">
      <c r="B11" s="760" t="s">
        <v>7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5"/>
      <c r="BI11" s="15"/>
      <c r="BJ11" s="15"/>
      <c r="BK11" s="15"/>
      <c r="BL11" s="15"/>
      <c r="BM11" s="15"/>
      <c r="BN11" s="15"/>
      <c r="BO11" s="15"/>
    </row>
    <row r="12" spans="4:67" ht="13.5" customHeight="1" hidden="1">
      <c r="D12" s="16"/>
      <c r="E12" s="76"/>
      <c r="F12" s="76"/>
      <c r="G12" s="76"/>
      <c r="H12" s="77"/>
      <c r="I12" s="77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17"/>
      <c r="U12" s="17"/>
      <c r="V12" s="76"/>
      <c r="W12" s="76"/>
      <c r="X12" s="76"/>
      <c r="Y12" s="76"/>
      <c r="Z12" s="17"/>
      <c r="AA12" s="17"/>
      <c r="AB12" s="76"/>
      <c r="AC12" s="76"/>
      <c r="AD12" s="76"/>
      <c r="AE12" s="76"/>
      <c r="AF12" s="76"/>
      <c r="AG12" s="76"/>
      <c r="AH12" s="76"/>
      <c r="AI12" s="76"/>
      <c r="AJ12" s="17"/>
      <c r="AK12" s="392"/>
      <c r="AL12" s="15"/>
      <c r="AM12" s="17"/>
      <c r="AN12" s="127"/>
      <c r="AO12" s="76"/>
      <c r="AP12" s="127"/>
      <c r="AQ12" s="127"/>
      <c r="AR12" s="76"/>
      <c r="AS12" s="76"/>
      <c r="AT12" s="15"/>
      <c r="AU12" s="17"/>
      <c r="AV12" s="15"/>
      <c r="AW12" s="15"/>
      <c r="AX12" s="17"/>
      <c r="AY12" s="17"/>
      <c r="AZ12" s="15"/>
      <c r="BA12" s="1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</row>
    <row r="13" spans="4:48" ht="16.5" hidden="1">
      <c r="D13" s="18"/>
      <c r="E13" s="78"/>
      <c r="F13" s="79"/>
      <c r="G13" s="79"/>
      <c r="H13" s="78"/>
      <c r="I13" s="78"/>
      <c r="J13" s="78"/>
      <c r="K13" s="78"/>
      <c r="L13" s="78"/>
      <c r="M13" s="78"/>
      <c r="N13" s="80"/>
      <c r="AN13" s="751"/>
      <c r="AO13" s="751"/>
      <c r="AP13" s="751"/>
      <c r="AQ13" s="751"/>
      <c r="AR13" s="751"/>
      <c r="AS13" s="751"/>
      <c r="AT13" s="752"/>
      <c r="AU13" s="752"/>
      <c r="AV13" s="752"/>
    </row>
    <row r="14" spans="2:48" s="19" customFormat="1" ht="46.5" customHeight="1">
      <c r="B14" s="735" t="s">
        <v>8</v>
      </c>
      <c r="C14" s="753" t="s">
        <v>9</v>
      </c>
      <c r="D14" s="756" t="s">
        <v>10</v>
      </c>
      <c r="E14" s="757" t="s">
        <v>11</v>
      </c>
      <c r="F14" s="757" t="s">
        <v>12</v>
      </c>
      <c r="G14" s="757" t="s">
        <v>13</v>
      </c>
      <c r="H14" s="757" t="s">
        <v>14</v>
      </c>
      <c r="I14" s="757" t="s">
        <v>15</v>
      </c>
      <c r="J14" s="733" t="s">
        <v>219</v>
      </c>
      <c r="K14" s="733"/>
      <c r="L14" s="733" t="s">
        <v>16</v>
      </c>
      <c r="M14" s="733"/>
      <c r="N14" s="733"/>
      <c r="O14" s="733"/>
      <c r="P14" s="733"/>
      <c r="Q14" s="733"/>
      <c r="R14" s="748" t="s">
        <v>17</v>
      </c>
      <c r="S14" s="748" t="s">
        <v>18</v>
      </c>
      <c r="T14" s="735" t="s">
        <v>19</v>
      </c>
      <c r="U14" s="735"/>
      <c r="V14" s="725" t="s">
        <v>20</v>
      </c>
      <c r="W14" s="737"/>
      <c r="X14" s="725" t="s">
        <v>21</v>
      </c>
      <c r="Y14" s="737"/>
      <c r="Z14" s="735" t="s">
        <v>22</v>
      </c>
      <c r="AA14" s="735"/>
      <c r="AB14" s="725" t="s">
        <v>140</v>
      </c>
      <c r="AC14" s="736"/>
      <c r="AD14" s="736"/>
      <c r="AE14" s="736"/>
      <c r="AF14" s="736"/>
      <c r="AG14" s="736"/>
      <c r="AH14" s="736"/>
      <c r="AI14" s="737"/>
      <c r="AJ14" s="738" t="s">
        <v>218</v>
      </c>
      <c r="AK14" s="739"/>
      <c r="AL14" s="738" t="s">
        <v>217</v>
      </c>
      <c r="AM14" s="742"/>
      <c r="AN14" s="725" t="s">
        <v>216</v>
      </c>
      <c r="AO14" s="737"/>
      <c r="AP14" s="746" t="s">
        <v>23</v>
      </c>
      <c r="AQ14" s="725" t="s">
        <v>107</v>
      </c>
      <c r="AR14" s="726"/>
      <c r="AS14" s="727"/>
      <c r="AT14" s="731" t="s">
        <v>215</v>
      </c>
      <c r="AU14" s="732"/>
      <c r="AV14" s="732"/>
    </row>
    <row r="15" spans="2:48" s="19" customFormat="1" ht="38.25" customHeight="1">
      <c r="B15" s="735"/>
      <c r="C15" s="754"/>
      <c r="D15" s="756"/>
      <c r="E15" s="757"/>
      <c r="F15" s="757"/>
      <c r="G15" s="757"/>
      <c r="H15" s="757"/>
      <c r="I15" s="757"/>
      <c r="J15" s="733"/>
      <c r="K15" s="733"/>
      <c r="L15" s="733" t="s">
        <v>24</v>
      </c>
      <c r="M15" s="733"/>
      <c r="N15" s="733" t="s">
        <v>25</v>
      </c>
      <c r="O15" s="733"/>
      <c r="P15" s="733" t="s">
        <v>26</v>
      </c>
      <c r="Q15" s="733"/>
      <c r="R15" s="749"/>
      <c r="S15" s="749"/>
      <c r="T15" s="735"/>
      <c r="U15" s="735"/>
      <c r="V15" s="744"/>
      <c r="W15" s="745"/>
      <c r="X15" s="744"/>
      <c r="Y15" s="745"/>
      <c r="Z15" s="735"/>
      <c r="AA15" s="735"/>
      <c r="AB15" s="733" t="s">
        <v>220</v>
      </c>
      <c r="AC15" s="733"/>
      <c r="AD15" s="733" t="s">
        <v>27</v>
      </c>
      <c r="AE15" s="733"/>
      <c r="AF15" s="733" t="s">
        <v>168</v>
      </c>
      <c r="AG15" s="733"/>
      <c r="AH15" s="733" t="s">
        <v>221</v>
      </c>
      <c r="AI15" s="733"/>
      <c r="AJ15" s="740"/>
      <c r="AK15" s="741"/>
      <c r="AL15" s="740"/>
      <c r="AM15" s="743"/>
      <c r="AN15" s="744"/>
      <c r="AO15" s="745"/>
      <c r="AP15" s="747"/>
      <c r="AQ15" s="728"/>
      <c r="AR15" s="729"/>
      <c r="AS15" s="730"/>
      <c r="AT15" s="734" t="s">
        <v>28</v>
      </c>
      <c r="AU15" s="734"/>
      <c r="AV15" s="417" t="s">
        <v>29</v>
      </c>
    </row>
    <row r="16" spans="2:48" s="19" customFormat="1" ht="63">
      <c r="B16" s="735"/>
      <c r="C16" s="755"/>
      <c r="D16" s="756"/>
      <c r="E16" s="757"/>
      <c r="F16" s="757"/>
      <c r="G16" s="757"/>
      <c r="H16" s="757"/>
      <c r="I16" s="757"/>
      <c r="J16" s="390" t="s">
        <v>30</v>
      </c>
      <c r="K16" s="390" t="s">
        <v>31</v>
      </c>
      <c r="L16" s="390" t="s">
        <v>30</v>
      </c>
      <c r="M16" s="390" t="s">
        <v>31</v>
      </c>
      <c r="N16" s="390" t="s">
        <v>30</v>
      </c>
      <c r="O16" s="390" t="s">
        <v>31</v>
      </c>
      <c r="P16" s="390" t="s">
        <v>30</v>
      </c>
      <c r="Q16" s="390" t="s">
        <v>31</v>
      </c>
      <c r="R16" s="750"/>
      <c r="S16" s="750"/>
      <c r="T16" s="388" t="s">
        <v>32</v>
      </c>
      <c r="U16" s="388" t="s">
        <v>33</v>
      </c>
      <c r="V16" s="389" t="s">
        <v>32</v>
      </c>
      <c r="W16" s="389" t="s">
        <v>33</v>
      </c>
      <c r="X16" s="389" t="s">
        <v>32</v>
      </c>
      <c r="Y16" s="389" t="s">
        <v>33</v>
      </c>
      <c r="Z16" s="391" t="s">
        <v>34</v>
      </c>
      <c r="AA16" s="391" t="s">
        <v>35</v>
      </c>
      <c r="AB16" s="389" t="s">
        <v>30</v>
      </c>
      <c r="AC16" s="389" t="s">
        <v>31</v>
      </c>
      <c r="AD16" s="389" t="s">
        <v>30</v>
      </c>
      <c r="AE16" s="389" t="s">
        <v>31</v>
      </c>
      <c r="AF16" s="389" t="s">
        <v>30</v>
      </c>
      <c r="AG16" s="389" t="s">
        <v>31</v>
      </c>
      <c r="AH16" s="389" t="s">
        <v>30</v>
      </c>
      <c r="AI16" s="389" t="s">
        <v>31</v>
      </c>
      <c r="AJ16" s="391" t="s">
        <v>34</v>
      </c>
      <c r="AK16" s="31" t="s">
        <v>35</v>
      </c>
      <c r="AL16" s="391" t="s">
        <v>34</v>
      </c>
      <c r="AM16" s="391" t="s">
        <v>35</v>
      </c>
      <c r="AN16" s="128" t="s">
        <v>34</v>
      </c>
      <c r="AO16" s="128" t="s">
        <v>35</v>
      </c>
      <c r="AP16" s="128" t="s">
        <v>34</v>
      </c>
      <c r="AQ16" s="128" t="s">
        <v>34</v>
      </c>
      <c r="AR16" s="128" t="s">
        <v>36</v>
      </c>
      <c r="AS16" s="128" t="s">
        <v>35</v>
      </c>
      <c r="AT16" s="391" t="s">
        <v>34</v>
      </c>
      <c r="AU16" s="391" t="s">
        <v>35</v>
      </c>
      <c r="AV16" s="388" t="s">
        <v>164</v>
      </c>
    </row>
    <row r="17" spans="2:50" s="257" customFormat="1" ht="20.25" customHeight="1">
      <c r="B17" s="242"/>
      <c r="C17" s="243" t="s">
        <v>39</v>
      </c>
      <c r="D17" s="244" t="s">
        <v>195</v>
      </c>
      <c r="E17" s="245" t="s">
        <v>196</v>
      </c>
      <c r="F17" s="246" t="s">
        <v>38</v>
      </c>
      <c r="G17" s="246" t="s">
        <v>38</v>
      </c>
      <c r="H17" s="247"/>
      <c r="I17" s="247"/>
      <c r="J17" s="247"/>
      <c r="K17" s="248"/>
      <c r="L17" s="247"/>
      <c r="M17" s="248"/>
      <c r="N17" s="247"/>
      <c r="O17" s="248"/>
      <c r="P17" s="247"/>
      <c r="Q17" s="248"/>
      <c r="R17" s="249" t="s">
        <v>212</v>
      </c>
      <c r="S17" s="249" t="s">
        <v>208</v>
      </c>
      <c r="T17" s="250" t="s">
        <v>213</v>
      </c>
      <c r="U17" s="251">
        <v>43803</v>
      </c>
      <c r="V17" s="252" t="s">
        <v>214</v>
      </c>
      <c r="W17" s="251">
        <v>43816</v>
      </c>
      <c r="X17" s="243"/>
      <c r="Y17" s="251"/>
      <c r="Z17" s="253">
        <v>17</v>
      </c>
      <c r="AA17" s="254">
        <v>1585.59</v>
      </c>
      <c r="AB17" s="255"/>
      <c r="AC17" s="254"/>
      <c r="AD17" s="255"/>
      <c r="AE17" s="254"/>
      <c r="AF17" s="255"/>
      <c r="AG17" s="254"/>
      <c r="AH17" s="254"/>
      <c r="AI17" s="254"/>
      <c r="AJ17" s="253">
        <f aca="true" t="shared" si="0" ref="AJ17:AK20">AB17+AD17+AF17</f>
        <v>0</v>
      </c>
      <c r="AK17" s="253">
        <f t="shared" si="0"/>
        <v>0</v>
      </c>
      <c r="AL17" s="253">
        <f aca="true" t="shared" si="1" ref="AL17:AM21">Z17+AJ17-AT17</f>
        <v>17</v>
      </c>
      <c r="AM17" s="254">
        <f t="shared" si="1"/>
        <v>1585.59</v>
      </c>
      <c r="AN17" s="253">
        <v>17</v>
      </c>
      <c r="AO17" s="254">
        <v>1585.59</v>
      </c>
      <c r="AP17" s="253"/>
      <c r="AQ17" s="253">
        <v>17</v>
      </c>
      <c r="AR17" s="254">
        <v>93.27</v>
      </c>
      <c r="AS17" s="254">
        <f>AQ17*AR17</f>
        <v>1585.59</v>
      </c>
      <c r="AT17" s="253">
        <f>AN17+AP17-AQ17</f>
        <v>0</v>
      </c>
      <c r="AU17" s="254">
        <f>AT17*AR17</f>
        <v>0</v>
      </c>
      <c r="AV17" s="370">
        <f>AT17</f>
        <v>0</v>
      </c>
      <c r="AW17" s="256"/>
      <c r="AX17" s="256"/>
    </row>
    <row r="18" spans="2:50" s="257" customFormat="1" ht="20.25" customHeight="1">
      <c r="B18" s="242"/>
      <c r="C18" s="243" t="s">
        <v>39</v>
      </c>
      <c r="D18" s="244" t="s">
        <v>195</v>
      </c>
      <c r="E18" s="245" t="s">
        <v>196</v>
      </c>
      <c r="F18" s="246" t="s">
        <v>38</v>
      </c>
      <c r="G18" s="246" t="s">
        <v>38</v>
      </c>
      <c r="H18" s="247"/>
      <c r="I18" s="247"/>
      <c r="J18" s="247"/>
      <c r="K18" s="248"/>
      <c r="L18" s="247"/>
      <c r="M18" s="248"/>
      <c r="N18" s="247"/>
      <c r="O18" s="248"/>
      <c r="P18" s="247"/>
      <c r="Q18" s="248"/>
      <c r="R18" s="249" t="s">
        <v>212</v>
      </c>
      <c r="S18" s="249" t="s">
        <v>208</v>
      </c>
      <c r="T18" s="250" t="s">
        <v>230</v>
      </c>
      <c r="U18" s="251">
        <v>43808</v>
      </c>
      <c r="V18" s="252" t="s">
        <v>231</v>
      </c>
      <c r="W18" s="251">
        <v>43838</v>
      </c>
      <c r="X18" s="243"/>
      <c r="Y18" s="251"/>
      <c r="Z18" s="253">
        <v>0</v>
      </c>
      <c r="AA18" s="254">
        <v>0</v>
      </c>
      <c r="AB18" s="255"/>
      <c r="AC18" s="254"/>
      <c r="AD18" s="255"/>
      <c r="AE18" s="254"/>
      <c r="AF18" s="255">
        <v>75</v>
      </c>
      <c r="AG18" s="254">
        <v>6691.5</v>
      </c>
      <c r="AH18" s="254"/>
      <c r="AI18" s="254"/>
      <c r="AJ18" s="253">
        <f t="shared" si="0"/>
        <v>75</v>
      </c>
      <c r="AK18" s="253">
        <f t="shared" si="0"/>
        <v>6691.5</v>
      </c>
      <c r="AL18" s="253">
        <f t="shared" si="1"/>
        <v>63</v>
      </c>
      <c r="AM18" s="254">
        <f t="shared" si="1"/>
        <v>5620.860000000001</v>
      </c>
      <c r="AN18" s="253">
        <v>0</v>
      </c>
      <c r="AO18" s="254">
        <v>1585.59</v>
      </c>
      <c r="AP18" s="253">
        <v>75</v>
      </c>
      <c r="AQ18" s="253">
        <v>63</v>
      </c>
      <c r="AR18" s="254">
        <v>89.22</v>
      </c>
      <c r="AS18" s="254">
        <f>AQ18*AR18</f>
        <v>5620.86</v>
      </c>
      <c r="AT18" s="253">
        <f>AN18+AP18-AQ18</f>
        <v>12</v>
      </c>
      <c r="AU18" s="254">
        <f>AT18*AR18</f>
        <v>1070.6399999999999</v>
      </c>
      <c r="AV18" s="370">
        <f>AT18</f>
        <v>12</v>
      </c>
      <c r="AW18" s="256"/>
      <c r="AX18" s="256"/>
    </row>
    <row r="19" spans="2:50" s="210" customFormat="1" ht="20.25" customHeight="1">
      <c r="B19" s="195"/>
      <c r="C19" s="196" t="s">
        <v>39</v>
      </c>
      <c r="D19" s="197" t="s">
        <v>236</v>
      </c>
      <c r="E19" s="198" t="s">
        <v>235</v>
      </c>
      <c r="F19" s="199" t="s">
        <v>38</v>
      </c>
      <c r="G19" s="199" t="s">
        <v>38</v>
      </c>
      <c r="H19" s="200"/>
      <c r="I19" s="200"/>
      <c r="J19" s="200"/>
      <c r="K19" s="201"/>
      <c r="L19" s="200"/>
      <c r="M19" s="201"/>
      <c r="N19" s="200"/>
      <c r="O19" s="201"/>
      <c r="P19" s="200"/>
      <c r="Q19" s="201"/>
      <c r="R19" s="202" t="s">
        <v>238</v>
      </c>
      <c r="S19" s="202" t="s">
        <v>190</v>
      </c>
      <c r="T19" s="203" t="s">
        <v>233</v>
      </c>
      <c r="U19" s="204">
        <v>43808</v>
      </c>
      <c r="V19" s="205" t="s">
        <v>234</v>
      </c>
      <c r="W19" s="204">
        <v>43838</v>
      </c>
      <c r="X19" s="196"/>
      <c r="Y19" s="204"/>
      <c r="Z19" s="206">
        <v>0</v>
      </c>
      <c r="AA19" s="207">
        <v>0</v>
      </c>
      <c r="AB19" s="208"/>
      <c r="AC19" s="207"/>
      <c r="AD19" s="208"/>
      <c r="AE19" s="207"/>
      <c r="AF19" s="208">
        <v>8</v>
      </c>
      <c r="AG19" s="207">
        <v>3191.76</v>
      </c>
      <c r="AH19" s="207"/>
      <c r="AI19" s="207"/>
      <c r="AJ19" s="206">
        <f t="shared" si="0"/>
        <v>8</v>
      </c>
      <c r="AK19" s="206">
        <f t="shared" si="0"/>
        <v>3191.76</v>
      </c>
      <c r="AL19" s="206">
        <f>Z19+AJ19-AT19</f>
        <v>8</v>
      </c>
      <c r="AM19" s="207">
        <f>AA19+AK19-AU19</f>
        <v>3191.76</v>
      </c>
      <c r="AN19" s="206">
        <v>0</v>
      </c>
      <c r="AO19" s="207">
        <v>1585.59</v>
      </c>
      <c r="AP19" s="206">
        <v>8</v>
      </c>
      <c r="AQ19" s="206">
        <v>8</v>
      </c>
      <c r="AR19" s="207">
        <v>398.97</v>
      </c>
      <c r="AS19" s="207">
        <f>AQ19*AR19</f>
        <v>3191.76</v>
      </c>
      <c r="AT19" s="206">
        <f>AN19+AP19-AQ19</f>
        <v>0</v>
      </c>
      <c r="AU19" s="207">
        <f>AT19*AR19</f>
        <v>0</v>
      </c>
      <c r="AV19" s="367">
        <f>AT19</f>
        <v>0</v>
      </c>
      <c r="AW19" s="209"/>
      <c r="AX19" s="209"/>
    </row>
    <row r="20" spans="2:50" s="210" customFormat="1" ht="20.25" customHeight="1">
      <c r="B20" s="195"/>
      <c r="C20" s="196" t="s">
        <v>39</v>
      </c>
      <c r="D20" s="197" t="s">
        <v>237</v>
      </c>
      <c r="E20" s="198" t="s">
        <v>235</v>
      </c>
      <c r="F20" s="199" t="s">
        <v>38</v>
      </c>
      <c r="G20" s="199" t="s">
        <v>38</v>
      </c>
      <c r="H20" s="200"/>
      <c r="I20" s="200"/>
      <c r="J20" s="200"/>
      <c r="K20" s="201"/>
      <c r="L20" s="200"/>
      <c r="M20" s="201"/>
      <c r="N20" s="200"/>
      <c r="O20" s="201"/>
      <c r="P20" s="200"/>
      <c r="Q20" s="201"/>
      <c r="R20" s="202" t="s">
        <v>239</v>
      </c>
      <c r="S20" s="202" t="s">
        <v>190</v>
      </c>
      <c r="T20" s="203" t="s">
        <v>233</v>
      </c>
      <c r="U20" s="204">
        <v>43808</v>
      </c>
      <c r="V20" s="205" t="s">
        <v>234</v>
      </c>
      <c r="W20" s="204">
        <v>43838</v>
      </c>
      <c r="X20" s="196"/>
      <c r="Y20" s="204"/>
      <c r="Z20" s="206">
        <v>0</v>
      </c>
      <c r="AA20" s="207">
        <v>0</v>
      </c>
      <c r="AB20" s="208"/>
      <c r="AC20" s="207"/>
      <c r="AD20" s="208"/>
      <c r="AE20" s="207"/>
      <c r="AF20" s="208">
        <v>77</v>
      </c>
      <c r="AG20" s="207">
        <v>70401.87</v>
      </c>
      <c r="AH20" s="207"/>
      <c r="AI20" s="207"/>
      <c r="AJ20" s="206">
        <f t="shared" si="0"/>
        <v>77</v>
      </c>
      <c r="AK20" s="206">
        <f t="shared" si="0"/>
        <v>70401.87</v>
      </c>
      <c r="AL20" s="206">
        <f>Z20+AJ20-AT20</f>
        <v>20</v>
      </c>
      <c r="AM20" s="207">
        <f>AA20+AK20-AU20</f>
        <v>18286.199999999997</v>
      </c>
      <c r="AN20" s="206">
        <v>0</v>
      </c>
      <c r="AO20" s="207">
        <v>1585.59</v>
      </c>
      <c r="AP20" s="206">
        <v>77</v>
      </c>
      <c r="AQ20" s="206">
        <v>20</v>
      </c>
      <c r="AR20" s="207">
        <v>914.31</v>
      </c>
      <c r="AS20" s="207">
        <f>AQ20*AR20</f>
        <v>18286.199999999997</v>
      </c>
      <c r="AT20" s="206">
        <f>AN20+AP20-AQ20</f>
        <v>57</v>
      </c>
      <c r="AU20" s="207">
        <f>AT20*AR20</f>
        <v>52115.67</v>
      </c>
      <c r="AV20" s="367">
        <f>AT20</f>
        <v>57</v>
      </c>
      <c r="AW20" s="209"/>
      <c r="AX20" s="209"/>
    </row>
    <row r="21" spans="2:50" s="161" customFormat="1" ht="20.25" customHeight="1">
      <c r="B21" s="146"/>
      <c r="C21" s="147" t="s">
        <v>39</v>
      </c>
      <c r="D21" s="148" t="s">
        <v>170</v>
      </c>
      <c r="E21" s="149" t="s">
        <v>129</v>
      </c>
      <c r="F21" s="150" t="s">
        <v>38</v>
      </c>
      <c r="G21" s="150" t="s">
        <v>38</v>
      </c>
      <c r="H21" s="151"/>
      <c r="I21" s="151"/>
      <c r="J21" s="151"/>
      <c r="K21" s="152"/>
      <c r="L21" s="151"/>
      <c r="M21" s="152"/>
      <c r="N21" s="151"/>
      <c r="O21" s="152"/>
      <c r="P21" s="151"/>
      <c r="Q21" s="152"/>
      <c r="R21" s="153" t="s">
        <v>189</v>
      </c>
      <c r="S21" s="153" t="s">
        <v>190</v>
      </c>
      <c r="T21" s="154" t="s">
        <v>187</v>
      </c>
      <c r="U21" s="155">
        <v>43727</v>
      </c>
      <c r="V21" s="156" t="s">
        <v>188</v>
      </c>
      <c r="W21" s="155">
        <v>43746</v>
      </c>
      <c r="X21" s="147"/>
      <c r="Y21" s="155"/>
      <c r="Z21" s="157">
        <v>3</v>
      </c>
      <c r="AA21" s="158">
        <v>2742.9300000000003</v>
      </c>
      <c r="AB21" s="159"/>
      <c r="AC21" s="158"/>
      <c r="AD21" s="159"/>
      <c r="AE21" s="158"/>
      <c r="AF21" s="159"/>
      <c r="AG21" s="158"/>
      <c r="AH21" s="158"/>
      <c r="AI21" s="158"/>
      <c r="AJ21" s="157">
        <f aca="true" t="shared" si="2" ref="AJ21:AK25">AB21+AD21+AF21+AH21</f>
        <v>0</v>
      </c>
      <c r="AK21" s="395">
        <f t="shared" si="2"/>
        <v>0</v>
      </c>
      <c r="AL21" s="157">
        <f t="shared" si="1"/>
        <v>0</v>
      </c>
      <c r="AM21" s="158">
        <f t="shared" si="1"/>
        <v>0</v>
      </c>
      <c r="AN21" s="157">
        <v>3</v>
      </c>
      <c r="AO21" s="158">
        <v>2742.9300000000003</v>
      </c>
      <c r="AP21" s="157"/>
      <c r="AQ21" s="157"/>
      <c r="AR21" s="158">
        <v>914.3100000000001</v>
      </c>
      <c r="AS21" s="158">
        <f>AQ21*AR21</f>
        <v>0</v>
      </c>
      <c r="AT21" s="157">
        <f>AN21+AP21-AQ21</f>
        <v>3</v>
      </c>
      <c r="AU21" s="158">
        <f>AR21*AT21</f>
        <v>2742.9300000000003</v>
      </c>
      <c r="AV21" s="365">
        <f>AT21</f>
        <v>3</v>
      </c>
      <c r="AW21" s="160"/>
      <c r="AX21" s="160"/>
    </row>
    <row r="22" spans="2:50" s="240" customFormat="1" ht="20.25" customHeight="1">
      <c r="B22" s="226"/>
      <c r="C22" s="227" t="s">
        <v>39</v>
      </c>
      <c r="D22" s="228" t="s">
        <v>128</v>
      </c>
      <c r="E22" s="229" t="s">
        <v>129</v>
      </c>
      <c r="F22" s="230" t="s">
        <v>38</v>
      </c>
      <c r="G22" s="230" t="s">
        <v>38</v>
      </c>
      <c r="H22" s="231"/>
      <c r="I22" s="231"/>
      <c r="J22" s="231"/>
      <c r="K22" s="232"/>
      <c r="L22" s="231"/>
      <c r="M22" s="232"/>
      <c r="N22" s="231"/>
      <c r="O22" s="232"/>
      <c r="P22" s="231"/>
      <c r="Q22" s="232"/>
      <c r="R22" s="233" t="s">
        <v>174</v>
      </c>
      <c r="S22" s="233" t="s">
        <v>175</v>
      </c>
      <c r="T22" s="234" t="s">
        <v>171</v>
      </c>
      <c r="U22" s="235">
        <v>43704</v>
      </c>
      <c r="V22" s="241" t="s">
        <v>172</v>
      </c>
      <c r="W22" s="235">
        <v>43711</v>
      </c>
      <c r="X22" s="227" t="s">
        <v>173</v>
      </c>
      <c r="Y22" s="235">
        <v>43711</v>
      </c>
      <c r="Z22" s="236">
        <v>55</v>
      </c>
      <c r="AA22" s="237">
        <v>53335.15</v>
      </c>
      <c r="AB22" s="238"/>
      <c r="AC22" s="237"/>
      <c r="AD22" s="238"/>
      <c r="AE22" s="237"/>
      <c r="AF22" s="238"/>
      <c r="AG22" s="237"/>
      <c r="AH22" s="237"/>
      <c r="AI22" s="237"/>
      <c r="AJ22" s="236">
        <f t="shared" si="2"/>
        <v>0</v>
      </c>
      <c r="AK22" s="393">
        <f t="shared" si="2"/>
        <v>0</v>
      </c>
      <c r="AL22" s="236">
        <f aca="true" t="shared" si="3" ref="AL22:AM33">Z22+AJ22-AT22</f>
        <v>16</v>
      </c>
      <c r="AM22" s="237">
        <f t="shared" si="3"/>
        <v>15515.68</v>
      </c>
      <c r="AN22" s="236">
        <v>55</v>
      </c>
      <c r="AO22" s="237">
        <v>53335.15</v>
      </c>
      <c r="AP22" s="236"/>
      <c r="AQ22" s="236">
        <v>16</v>
      </c>
      <c r="AR22" s="237">
        <v>969.73</v>
      </c>
      <c r="AS22" s="237">
        <f aca="true" t="shared" si="4" ref="AS22:AS49">AQ22*AR22</f>
        <v>15515.68</v>
      </c>
      <c r="AT22" s="236">
        <f aca="true" t="shared" si="5" ref="AT22:AT36">AN22+AP22-AQ22</f>
        <v>39</v>
      </c>
      <c r="AU22" s="237">
        <f>AR22*AT22</f>
        <v>37819.47</v>
      </c>
      <c r="AV22" s="383">
        <f aca="true" t="shared" si="6" ref="AV22:AV37">AT22</f>
        <v>39</v>
      </c>
      <c r="AW22" s="239"/>
      <c r="AX22" s="239"/>
    </row>
    <row r="23" spans="2:50" s="240" customFormat="1" ht="20.25" customHeight="1">
      <c r="B23" s="226"/>
      <c r="C23" s="227" t="s">
        <v>39</v>
      </c>
      <c r="D23" s="228" t="s">
        <v>128</v>
      </c>
      <c r="E23" s="229" t="s">
        <v>129</v>
      </c>
      <c r="F23" s="230" t="s">
        <v>38</v>
      </c>
      <c r="G23" s="230" t="s">
        <v>38</v>
      </c>
      <c r="H23" s="231"/>
      <c r="I23" s="231"/>
      <c r="J23" s="231"/>
      <c r="K23" s="232"/>
      <c r="L23" s="231"/>
      <c r="M23" s="232"/>
      <c r="N23" s="231"/>
      <c r="O23" s="232"/>
      <c r="P23" s="231"/>
      <c r="Q23" s="232"/>
      <c r="R23" s="233" t="s">
        <v>232</v>
      </c>
      <c r="S23" s="233" t="s">
        <v>175</v>
      </c>
      <c r="T23" s="234" t="s">
        <v>233</v>
      </c>
      <c r="U23" s="235">
        <v>43808</v>
      </c>
      <c r="V23" s="241" t="s">
        <v>234</v>
      </c>
      <c r="W23" s="235">
        <v>43838</v>
      </c>
      <c r="X23" s="227"/>
      <c r="Y23" s="235"/>
      <c r="Z23" s="236">
        <v>0</v>
      </c>
      <c r="AA23" s="237">
        <v>0</v>
      </c>
      <c r="AB23" s="238"/>
      <c r="AC23" s="237"/>
      <c r="AD23" s="238"/>
      <c r="AE23" s="237"/>
      <c r="AF23" s="238">
        <v>54</v>
      </c>
      <c r="AG23" s="237">
        <v>52365.42</v>
      </c>
      <c r="AH23" s="237"/>
      <c r="AI23" s="237"/>
      <c r="AJ23" s="236">
        <f>AB23+AD23+AF23+AH23</f>
        <v>54</v>
      </c>
      <c r="AK23" s="393">
        <f>AC23+AE23+AG23+AI23</f>
        <v>52365.42</v>
      </c>
      <c r="AL23" s="236">
        <f aca="true" t="shared" si="7" ref="AL23:AM25">Z23+AJ23-AT23</f>
        <v>0</v>
      </c>
      <c r="AM23" s="237">
        <f t="shared" si="7"/>
        <v>0</v>
      </c>
      <c r="AN23" s="236">
        <v>0</v>
      </c>
      <c r="AO23" s="237">
        <v>0</v>
      </c>
      <c r="AP23" s="236">
        <v>54</v>
      </c>
      <c r="AQ23" s="236"/>
      <c r="AR23" s="237">
        <v>969.73</v>
      </c>
      <c r="AS23" s="237">
        <f>AQ23*AR23</f>
        <v>0</v>
      </c>
      <c r="AT23" s="236">
        <f>AN23+AP23-AQ23</f>
        <v>54</v>
      </c>
      <c r="AU23" s="237">
        <f>AR23*AT23</f>
        <v>52365.42</v>
      </c>
      <c r="AV23" s="383">
        <f>AT23</f>
        <v>54</v>
      </c>
      <c r="AW23" s="239"/>
      <c r="AX23" s="239"/>
    </row>
    <row r="24" spans="2:50" s="178" customFormat="1" ht="20.25" customHeight="1">
      <c r="B24" s="162"/>
      <c r="C24" s="163" t="s">
        <v>39</v>
      </c>
      <c r="D24" s="164" t="s">
        <v>176</v>
      </c>
      <c r="E24" s="165" t="s">
        <v>80</v>
      </c>
      <c r="F24" s="166" t="s">
        <v>38</v>
      </c>
      <c r="G24" s="166" t="s">
        <v>38</v>
      </c>
      <c r="H24" s="167"/>
      <c r="I24" s="167"/>
      <c r="J24" s="167"/>
      <c r="K24" s="168"/>
      <c r="L24" s="167"/>
      <c r="M24" s="168"/>
      <c r="N24" s="167"/>
      <c r="O24" s="168"/>
      <c r="P24" s="167"/>
      <c r="Q24" s="168"/>
      <c r="R24" s="170" t="s">
        <v>177</v>
      </c>
      <c r="S24" s="170" t="s">
        <v>178</v>
      </c>
      <c r="T24" s="171" t="s">
        <v>179</v>
      </c>
      <c r="U24" s="172">
        <v>43733</v>
      </c>
      <c r="V24" s="173" t="s">
        <v>180</v>
      </c>
      <c r="W24" s="172">
        <v>43716</v>
      </c>
      <c r="X24" s="163"/>
      <c r="Y24" s="172"/>
      <c r="Z24" s="174">
        <v>40</v>
      </c>
      <c r="AA24" s="175">
        <v>3646.3999999999996</v>
      </c>
      <c r="AB24" s="176"/>
      <c r="AC24" s="175"/>
      <c r="AD24" s="176"/>
      <c r="AE24" s="175"/>
      <c r="AF24" s="176"/>
      <c r="AG24" s="175"/>
      <c r="AH24" s="175"/>
      <c r="AI24" s="175"/>
      <c r="AJ24" s="174">
        <f t="shared" si="2"/>
        <v>0</v>
      </c>
      <c r="AK24" s="396">
        <f t="shared" si="2"/>
        <v>0</v>
      </c>
      <c r="AL24" s="174">
        <f t="shared" si="7"/>
        <v>40</v>
      </c>
      <c r="AM24" s="175">
        <f t="shared" si="7"/>
        <v>3646.3999999999996</v>
      </c>
      <c r="AN24" s="174">
        <v>40</v>
      </c>
      <c r="AO24" s="175">
        <v>3646.3999999999996</v>
      </c>
      <c r="AP24" s="174"/>
      <c r="AQ24" s="174">
        <v>40</v>
      </c>
      <c r="AR24" s="175">
        <v>91.16</v>
      </c>
      <c r="AS24" s="175">
        <f>AQ24*AR24</f>
        <v>3646.3999999999996</v>
      </c>
      <c r="AT24" s="174">
        <f t="shared" si="5"/>
        <v>0</v>
      </c>
      <c r="AU24" s="175">
        <f>AR24*AT24</f>
        <v>0</v>
      </c>
      <c r="AV24" s="366">
        <f t="shared" si="6"/>
        <v>0</v>
      </c>
      <c r="AW24" s="177"/>
      <c r="AX24" s="177"/>
    </row>
    <row r="25" spans="2:50" s="194" customFormat="1" ht="20.25" customHeight="1">
      <c r="B25" s="179"/>
      <c r="C25" s="180" t="s">
        <v>39</v>
      </c>
      <c r="D25" s="181" t="s">
        <v>78</v>
      </c>
      <c r="E25" s="182" t="s">
        <v>79</v>
      </c>
      <c r="F25" s="183" t="s">
        <v>38</v>
      </c>
      <c r="G25" s="183" t="s">
        <v>38</v>
      </c>
      <c r="H25" s="184"/>
      <c r="I25" s="184"/>
      <c r="J25" s="184"/>
      <c r="K25" s="185"/>
      <c r="L25" s="184"/>
      <c r="M25" s="185"/>
      <c r="N25" s="184"/>
      <c r="O25" s="185"/>
      <c r="P25" s="184"/>
      <c r="Q25" s="185"/>
      <c r="R25" s="186" t="s">
        <v>207</v>
      </c>
      <c r="S25" s="186" t="s">
        <v>208</v>
      </c>
      <c r="T25" s="187" t="s">
        <v>209</v>
      </c>
      <c r="U25" s="188">
        <v>43784</v>
      </c>
      <c r="V25" s="180" t="s">
        <v>210</v>
      </c>
      <c r="W25" s="188">
        <v>43802</v>
      </c>
      <c r="X25" s="180"/>
      <c r="Y25" s="188"/>
      <c r="Z25" s="190">
        <v>20</v>
      </c>
      <c r="AA25" s="191">
        <v>1551.6</v>
      </c>
      <c r="AB25" s="192"/>
      <c r="AC25" s="191"/>
      <c r="AD25" s="192"/>
      <c r="AE25" s="191"/>
      <c r="AF25" s="192"/>
      <c r="AG25" s="191"/>
      <c r="AH25" s="191"/>
      <c r="AI25" s="191"/>
      <c r="AJ25" s="190">
        <f t="shared" si="2"/>
        <v>0</v>
      </c>
      <c r="AK25" s="398">
        <f t="shared" si="2"/>
        <v>0</v>
      </c>
      <c r="AL25" s="190">
        <f t="shared" si="7"/>
        <v>20</v>
      </c>
      <c r="AM25" s="191">
        <f t="shared" si="7"/>
        <v>1551.6</v>
      </c>
      <c r="AN25" s="192">
        <v>20</v>
      </c>
      <c r="AO25" s="191">
        <v>1551.6</v>
      </c>
      <c r="AP25" s="192"/>
      <c r="AQ25" s="190">
        <v>20</v>
      </c>
      <c r="AR25" s="191">
        <v>77.58</v>
      </c>
      <c r="AS25" s="191">
        <f t="shared" si="4"/>
        <v>1551.6</v>
      </c>
      <c r="AT25" s="190">
        <f>AN25+AP25-AQ25</f>
        <v>0</v>
      </c>
      <c r="AU25" s="191">
        <f>AT25*AR25</f>
        <v>0</v>
      </c>
      <c r="AV25" s="368">
        <f>AT25</f>
        <v>0</v>
      </c>
      <c r="AW25" s="209"/>
      <c r="AX25" s="209"/>
    </row>
    <row r="26" spans="2:50" s="287" customFormat="1" ht="20.25" customHeight="1">
      <c r="B26" s="274"/>
      <c r="C26" s="275" t="s">
        <v>39</v>
      </c>
      <c r="D26" s="276" t="s">
        <v>240</v>
      </c>
      <c r="E26" s="277" t="s">
        <v>88</v>
      </c>
      <c r="F26" s="278" t="s">
        <v>38</v>
      </c>
      <c r="G26" s="278" t="s">
        <v>38</v>
      </c>
      <c r="H26" s="279"/>
      <c r="I26" s="279"/>
      <c r="J26" s="279"/>
      <c r="K26" s="280"/>
      <c r="L26" s="279"/>
      <c r="M26" s="280"/>
      <c r="N26" s="279"/>
      <c r="O26" s="280"/>
      <c r="P26" s="279"/>
      <c r="Q26" s="280"/>
      <c r="R26" s="281" t="s">
        <v>241</v>
      </c>
      <c r="S26" s="281" t="s">
        <v>175</v>
      </c>
      <c r="T26" s="282" t="s">
        <v>242</v>
      </c>
      <c r="U26" s="283">
        <v>43827</v>
      </c>
      <c r="V26" s="275" t="s">
        <v>243</v>
      </c>
      <c r="W26" s="283">
        <v>43850</v>
      </c>
      <c r="X26" s="275"/>
      <c r="Y26" s="283"/>
      <c r="Z26" s="284">
        <v>0</v>
      </c>
      <c r="AA26" s="285">
        <v>0</v>
      </c>
      <c r="AB26" s="286"/>
      <c r="AC26" s="285"/>
      <c r="AD26" s="286">
        <v>120</v>
      </c>
      <c r="AE26" s="285">
        <v>46489.2</v>
      </c>
      <c r="AF26" s="286"/>
      <c r="AG26" s="285"/>
      <c r="AH26" s="285"/>
      <c r="AI26" s="285"/>
      <c r="AJ26" s="284">
        <f>AB26+AD26+AF26+AH26</f>
        <v>120</v>
      </c>
      <c r="AK26" s="418">
        <f>AC26+AE26+AG26+AI26</f>
        <v>46489.2</v>
      </c>
      <c r="AL26" s="284">
        <f>Z26+AJ26-AT26</f>
        <v>0</v>
      </c>
      <c r="AM26" s="285">
        <f>AA26+AK26-AU26</f>
        <v>0</v>
      </c>
      <c r="AN26" s="286">
        <v>0</v>
      </c>
      <c r="AO26" s="285">
        <v>0</v>
      </c>
      <c r="AP26" s="286">
        <v>120</v>
      </c>
      <c r="AQ26" s="284"/>
      <c r="AR26" s="285">
        <v>387.41</v>
      </c>
      <c r="AS26" s="285">
        <f>AQ26*AR26</f>
        <v>0</v>
      </c>
      <c r="AT26" s="284">
        <f>AN26+AP26-AQ26</f>
        <v>120</v>
      </c>
      <c r="AU26" s="285">
        <f>AT26*AR26</f>
        <v>46489.200000000004</v>
      </c>
      <c r="AV26" s="374">
        <f>AT26</f>
        <v>120</v>
      </c>
      <c r="AW26" s="419"/>
      <c r="AX26" s="419"/>
    </row>
    <row r="27" spans="2:50" s="257" customFormat="1" ht="20.25" customHeight="1">
      <c r="B27" s="242"/>
      <c r="C27" s="243" t="s">
        <v>39</v>
      </c>
      <c r="D27" s="244" t="s">
        <v>54</v>
      </c>
      <c r="E27" s="245" t="s">
        <v>55</v>
      </c>
      <c r="F27" s="246" t="s">
        <v>56</v>
      </c>
      <c r="G27" s="246" t="s">
        <v>56</v>
      </c>
      <c r="H27" s="247"/>
      <c r="I27" s="247"/>
      <c r="J27" s="247"/>
      <c r="K27" s="248"/>
      <c r="L27" s="247"/>
      <c r="M27" s="248"/>
      <c r="N27" s="247"/>
      <c r="O27" s="248"/>
      <c r="P27" s="247"/>
      <c r="Q27" s="248"/>
      <c r="R27" s="249" t="s">
        <v>130</v>
      </c>
      <c r="S27" s="249" t="s">
        <v>131</v>
      </c>
      <c r="T27" s="250" t="s">
        <v>132</v>
      </c>
      <c r="U27" s="251">
        <v>43574</v>
      </c>
      <c r="V27" s="252" t="s">
        <v>133</v>
      </c>
      <c r="W27" s="251">
        <v>43580</v>
      </c>
      <c r="X27" s="252"/>
      <c r="Y27" s="251"/>
      <c r="Z27" s="253">
        <v>5951</v>
      </c>
      <c r="AA27" s="254">
        <v>88431.86</v>
      </c>
      <c r="AB27" s="255"/>
      <c r="AC27" s="254"/>
      <c r="AD27" s="255"/>
      <c r="AE27" s="254"/>
      <c r="AF27" s="255"/>
      <c r="AG27" s="254"/>
      <c r="AH27" s="254"/>
      <c r="AI27" s="254"/>
      <c r="AJ27" s="253">
        <f aca="true" t="shared" si="8" ref="AJ27:AK36">AB27+AD27+AF27</f>
        <v>0</v>
      </c>
      <c r="AK27" s="394">
        <f t="shared" si="8"/>
        <v>0</v>
      </c>
      <c r="AL27" s="253">
        <f t="shared" si="3"/>
        <v>877</v>
      </c>
      <c r="AM27" s="254">
        <f t="shared" si="3"/>
        <v>13032.220000000001</v>
      </c>
      <c r="AN27" s="253">
        <v>5951</v>
      </c>
      <c r="AO27" s="254">
        <v>88431.86</v>
      </c>
      <c r="AP27" s="253"/>
      <c r="AQ27" s="253">
        <v>877</v>
      </c>
      <c r="AR27" s="254">
        <v>14.86</v>
      </c>
      <c r="AS27" s="254">
        <f t="shared" si="4"/>
        <v>13032.22</v>
      </c>
      <c r="AT27" s="253">
        <f t="shared" si="5"/>
        <v>5074</v>
      </c>
      <c r="AU27" s="254">
        <f aca="true" t="shared" si="9" ref="AU27:AU36">AT27*AR27</f>
        <v>75399.64</v>
      </c>
      <c r="AV27" s="370">
        <f t="shared" si="6"/>
        <v>5074</v>
      </c>
      <c r="AW27" s="256">
        <f aca="true" t="shared" si="10" ref="AW27:AW36">Z27+AJ27-AL27</f>
        <v>5074</v>
      </c>
      <c r="AX27" s="256">
        <f>AW27-AV27</f>
        <v>0</v>
      </c>
    </row>
    <row r="28" spans="2:50" s="178" customFormat="1" ht="20.25" customHeight="1">
      <c r="B28" s="162"/>
      <c r="C28" s="163" t="s">
        <v>39</v>
      </c>
      <c r="D28" s="164" t="s">
        <v>43</v>
      </c>
      <c r="E28" s="165" t="s">
        <v>44</v>
      </c>
      <c r="F28" s="166" t="s">
        <v>38</v>
      </c>
      <c r="G28" s="166" t="s">
        <v>38</v>
      </c>
      <c r="H28" s="167"/>
      <c r="I28" s="167"/>
      <c r="J28" s="167"/>
      <c r="K28" s="168"/>
      <c r="L28" s="167"/>
      <c r="M28" s="168"/>
      <c r="N28" s="167"/>
      <c r="O28" s="168"/>
      <c r="P28" s="169"/>
      <c r="Q28" s="168"/>
      <c r="R28" s="170" t="s">
        <v>103</v>
      </c>
      <c r="S28" s="170" t="s">
        <v>104</v>
      </c>
      <c r="T28" s="171" t="s">
        <v>105</v>
      </c>
      <c r="U28" s="172">
        <v>43473</v>
      </c>
      <c r="V28" s="173" t="s">
        <v>106</v>
      </c>
      <c r="W28" s="172">
        <v>43487</v>
      </c>
      <c r="X28" s="173"/>
      <c r="Y28" s="172"/>
      <c r="Z28" s="174">
        <v>1</v>
      </c>
      <c r="AA28" s="175">
        <v>1552.522</v>
      </c>
      <c r="AB28" s="176"/>
      <c r="AC28" s="175"/>
      <c r="AD28" s="176"/>
      <c r="AE28" s="175"/>
      <c r="AF28" s="176"/>
      <c r="AG28" s="175"/>
      <c r="AH28" s="175"/>
      <c r="AI28" s="175"/>
      <c r="AJ28" s="174">
        <f t="shared" si="8"/>
        <v>0</v>
      </c>
      <c r="AK28" s="396">
        <f t="shared" si="8"/>
        <v>0</v>
      </c>
      <c r="AL28" s="174">
        <f t="shared" si="3"/>
        <v>0</v>
      </c>
      <c r="AM28" s="175">
        <f t="shared" si="3"/>
        <v>0</v>
      </c>
      <c r="AN28" s="174">
        <v>1</v>
      </c>
      <c r="AO28" s="175">
        <v>1552.522</v>
      </c>
      <c r="AP28" s="174"/>
      <c r="AQ28" s="174"/>
      <c r="AR28" s="175">
        <v>1552.522</v>
      </c>
      <c r="AS28" s="175">
        <f t="shared" si="4"/>
        <v>0</v>
      </c>
      <c r="AT28" s="174">
        <f t="shared" si="5"/>
        <v>1</v>
      </c>
      <c r="AU28" s="175">
        <f t="shared" si="9"/>
        <v>1552.522</v>
      </c>
      <c r="AV28" s="366">
        <f t="shared" si="6"/>
        <v>1</v>
      </c>
      <c r="AW28" s="177">
        <f t="shared" si="10"/>
        <v>1</v>
      </c>
      <c r="AX28" s="177">
        <f>AW28-AV28</f>
        <v>0</v>
      </c>
    </row>
    <row r="29" spans="2:50" s="72" customFormat="1" ht="20.25" customHeight="1">
      <c r="B29" s="302"/>
      <c r="C29" s="86" t="s">
        <v>39</v>
      </c>
      <c r="D29" s="319" t="s">
        <v>90</v>
      </c>
      <c r="E29" s="81" t="s">
        <v>91</v>
      </c>
      <c r="F29" s="82" t="s">
        <v>38</v>
      </c>
      <c r="G29" s="82" t="s">
        <v>38</v>
      </c>
      <c r="H29" s="83">
        <v>10</v>
      </c>
      <c r="I29" s="83">
        <v>3</v>
      </c>
      <c r="J29" s="83"/>
      <c r="K29" s="84"/>
      <c r="L29" s="83"/>
      <c r="M29" s="84"/>
      <c r="N29" s="83">
        <v>20</v>
      </c>
      <c r="O29" s="84">
        <v>5906.2</v>
      </c>
      <c r="P29" s="83"/>
      <c r="Q29" s="84"/>
      <c r="R29" s="86" t="s">
        <v>92</v>
      </c>
      <c r="S29" s="86">
        <v>44075</v>
      </c>
      <c r="T29" s="114" t="s">
        <v>65</v>
      </c>
      <c r="U29" s="113">
        <v>43329</v>
      </c>
      <c r="V29" s="112" t="s">
        <v>66</v>
      </c>
      <c r="W29" s="113">
        <v>43354</v>
      </c>
      <c r="X29" s="86"/>
      <c r="Y29" s="113"/>
      <c r="Z29" s="129">
        <v>4</v>
      </c>
      <c r="AA29" s="120">
        <v>4166.56</v>
      </c>
      <c r="AB29" s="87"/>
      <c r="AC29" s="120"/>
      <c r="AD29" s="87"/>
      <c r="AE29" s="120"/>
      <c r="AF29" s="87"/>
      <c r="AG29" s="120"/>
      <c r="AH29" s="120"/>
      <c r="AI29" s="120"/>
      <c r="AJ29" s="129">
        <f t="shared" si="8"/>
        <v>0</v>
      </c>
      <c r="AK29" s="399">
        <f t="shared" si="8"/>
        <v>0</v>
      </c>
      <c r="AL29" s="129">
        <f t="shared" si="3"/>
        <v>0</v>
      </c>
      <c r="AM29" s="120">
        <f t="shared" si="3"/>
        <v>0</v>
      </c>
      <c r="AN29" s="129">
        <v>4</v>
      </c>
      <c r="AO29" s="120">
        <v>4166.56</v>
      </c>
      <c r="AP29" s="129"/>
      <c r="AQ29" s="129"/>
      <c r="AR29" s="120">
        <v>1041.64</v>
      </c>
      <c r="AS29" s="120">
        <f t="shared" si="4"/>
        <v>0</v>
      </c>
      <c r="AT29" s="129">
        <f t="shared" si="5"/>
        <v>4</v>
      </c>
      <c r="AU29" s="120">
        <f t="shared" si="9"/>
        <v>4166.56</v>
      </c>
      <c r="AV29" s="376">
        <f t="shared" si="6"/>
        <v>4</v>
      </c>
      <c r="AW29" s="209">
        <f t="shared" si="10"/>
        <v>4</v>
      </c>
      <c r="AX29" s="209">
        <f>AW29-SUM(AV29:AV29)</f>
        <v>0</v>
      </c>
    </row>
    <row r="30" spans="2:50" s="225" customFormat="1" ht="20.25" customHeight="1">
      <c r="B30" s="211"/>
      <c r="C30" s="212" t="s">
        <v>39</v>
      </c>
      <c r="D30" s="213" t="s">
        <v>68</v>
      </c>
      <c r="E30" s="214" t="s">
        <v>69</v>
      </c>
      <c r="F30" s="215" t="s">
        <v>38</v>
      </c>
      <c r="G30" s="215" t="s">
        <v>38</v>
      </c>
      <c r="H30" s="216"/>
      <c r="I30" s="216"/>
      <c r="J30" s="216"/>
      <c r="K30" s="217"/>
      <c r="L30" s="216"/>
      <c r="M30" s="217"/>
      <c r="N30" s="216"/>
      <c r="O30" s="217"/>
      <c r="P30" s="216"/>
      <c r="Q30" s="217"/>
      <c r="R30" s="218" t="s">
        <v>70</v>
      </c>
      <c r="S30" s="218" t="s">
        <v>71</v>
      </c>
      <c r="T30" s="219" t="s">
        <v>65</v>
      </c>
      <c r="U30" s="220">
        <v>43329</v>
      </c>
      <c r="V30" s="221" t="s">
        <v>66</v>
      </c>
      <c r="W30" s="220">
        <v>43354</v>
      </c>
      <c r="X30" s="212"/>
      <c r="Y30" s="220"/>
      <c r="Z30" s="222">
        <v>7</v>
      </c>
      <c r="AA30" s="223">
        <v>985.3199999999999</v>
      </c>
      <c r="AB30" s="224"/>
      <c r="AC30" s="223"/>
      <c r="AD30" s="224"/>
      <c r="AE30" s="223"/>
      <c r="AF30" s="224"/>
      <c r="AG30" s="223"/>
      <c r="AH30" s="223"/>
      <c r="AI30" s="223"/>
      <c r="AJ30" s="222">
        <f t="shared" si="8"/>
        <v>0</v>
      </c>
      <c r="AK30" s="400">
        <f t="shared" si="8"/>
        <v>0</v>
      </c>
      <c r="AL30" s="222">
        <f t="shared" si="3"/>
        <v>0</v>
      </c>
      <c r="AM30" s="223">
        <f t="shared" si="3"/>
        <v>0</v>
      </c>
      <c r="AN30" s="222">
        <v>7</v>
      </c>
      <c r="AO30" s="223">
        <v>985.3199999999999</v>
      </c>
      <c r="AP30" s="224"/>
      <c r="AQ30" s="222"/>
      <c r="AR30" s="223">
        <v>140.76</v>
      </c>
      <c r="AS30" s="223">
        <f t="shared" si="4"/>
        <v>0</v>
      </c>
      <c r="AT30" s="222">
        <f t="shared" si="5"/>
        <v>7</v>
      </c>
      <c r="AU30" s="223">
        <f t="shared" si="9"/>
        <v>985.3199999999999</v>
      </c>
      <c r="AV30" s="369">
        <f t="shared" si="6"/>
        <v>7</v>
      </c>
      <c r="AW30" s="209">
        <f t="shared" si="10"/>
        <v>7</v>
      </c>
      <c r="AX30" s="209">
        <f>AW30-AV30</f>
        <v>0</v>
      </c>
    </row>
    <row r="31" spans="2:50" s="225" customFormat="1" ht="20.25" customHeight="1">
      <c r="B31" s="211"/>
      <c r="C31" s="212" t="s">
        <v>39</v>
      </c>
      <c r="D31" s="213" t="s">
        <v>68</v>
      </c>
      <c r="E31" s="214" t="s">
        <v>69</v>
      </c>
      <c r="F31" s="215" t="s">
        <v>38</v>
      </c>
      <c r="G31" s="215" t="s">
        <v>38</v>
      </c>
      <c r="H31" s="216"/>
      <c r="I31" s="216"/>
      <c r="J31" s="216"/>
      <c r="K31" s="217"/>
      <c r="L31" s="216"/>
      <c r="M31" s="217"/>
      <c r="N31" s="216"/>
      <c r="O31" s="217"/>
      <c r="P31" s="216"/>
      <c r="Q31" s="217"/>
      <c r="R31" s="218" t="s">
        <v>112</v>
      </c>
      <c r="S31" s="218" t="s">
        <v>113</v>
      </c>
      <c r="T31" s="219" t="s">
        <v>110</v>
      </c>
      <c r="U31" s="220">
        <v>43493</v>
      </c>
      <c r="V31" s="212" t="s">
        <v>111</v>
      </c>
      <c r="W31" s="220">
        <v>43501</v>
      </c>
      <c r="X31" s="212"/>
      <c r="Y31" s="220"/>
      <c r="Z31" s="222">
        <v>22</v>
      </c>
      <c r="AA31" s="223">
        <v>3265.9000000000005</v>
      </c>
      <c r="AB31" s="224"/>
      <c r="AC31" s="223"/>
      <c r="AD31" s="224"/>
      <c r="AE31" s="223"/>
      <c r="AF31" s="224"/>
      <c r="AG31" s="223"/>
      <c r="AH31" s="223"/>
      <c r="AI31" s="223"/>
      <c r="AJ31" s="222">
        <f t="shared" si="8"/>
        <v>0</v>
      </c>
      <c r="AK31" s="400">
        <f t="shared" si="8"/>
        <v>0</v>
      </c>
      <c r="AL31" s="222">
        <f t="shared" si="3"/>
        <v>0</v>
      </c>
      <c r="AM31" s="223">
        <f t="shared" si="3"/>
        <v>0</v>
      </c>
      <c r="AN31" s="222">
        <v>22</v>
      </c>
      <c r="AO31" s="223">
        <v>3265.9000000000005</v>
      </c>
      <c r="AP31" s="224"/>
      <c r="AQ31" s="222"/>
      <c r="AR31" s="223">
        <v>148.45000000000002</v>
      </c>
      <c r="AS31" s="223">
        <f t="shared" si="4"/>
        <v>0</v>
      </c>
      <c r="AT31" s="222">
        <f t="shared" si="5"/>
        <v>22</v>
      </c>
      <c r="AU31" s="223">
        <f t="shared" si="9"/>
        <v>3265.9000000000005</v>
      </c>
      <c r="AV31" s="369">
        <f t="shared" si="6"/>
        <v>22</v>
      </c>
      <c r="AW31" s="209">
        <f t="shared" si="10"/>
        <v>22</v>
      </c>
      <c r="AX31" s="209">
        <f>AW31-AV31</f>
        <v>0</v>
      </c>
    </row>
    <row r="32" spans="2:50" s="317" customFormat="1" ht="20.25" customHeight="1">
      <c r="B32" s="304"/>
      <c r="C32" s="305" t="s">
        <v>39</v>
      </c>
      <c r="D32" s="306" t="s">
        <v>72</v>
      </c>
      <c r="E32" s="307" t="s">
        <v>73</v>
      </c>
      <c r="F32" s="308" t="s">
        <v>38</v>
      </c>
      <c r="G32" s="308" t="s">
        <v>38</v>
      </c>
      <c r="H32" s="309"/>
      <c r="I32" s="309"/>
      <c r="J32" s="309"/>
      <c r="K32" s="310"/>
      <c r="L32" s="309"/>
      <c r="M32" s="310"/>
      <c r="N32" s="309"/>
      <c r="O32" s="310"/>
      <c r="P32" s="309"/>
      <c r="Q32" s="310"/>
      <c r="R32" s="311" t="s">
        <v>74</v>
      </c>
      <c r="S32" s="311"/>
      <c r="T32" s="312" t="s">
        <v>75</v>
      </c>
      <c r="U32" s="313">
        <v>43076</v>
      </c>
      <c r="V32" s="305" t="s">
        <v>76</v>
      </c>
      <c r="W32" s="313">
        <v>43095</v>
      </c>
      <c r="X32" s="305"/>
      <c r="Y32" s="313"/>
      <c r="Z32" s="314">
        <v>4</v>
      </c>
      <c r="AA32" s="315">
        <v>391.12</v>
      </c>
      <c r="AB32" s="316"/>
      <c r="AC32" s="315"/>
      <c r="AD32" s="316"/>
      <c r="AE32" s="315"/>
      <c r="AF32" s="316"/>
      <c r="AG32" s="315"/>
      <c r="AH32" s="315"/>
      <c r="AI32" s="315"/>
      <c r="AJ32" s="314">
        <f t="shared" si="8"/>
        <v>0</v>
      </c>
      <c r="AK32" s="408">
        <f t="shared" si="8"/>
        <v>0</v>
      </c>
      <c r="AL32" s="314">
        <f t="shared" si="3"/>
        <v>3</v>
      </c>
      <c r="AM32" s="315">
        <f t="shared" si="3"/>
        <v>293.34000000000003</v>
      </c>
      <c r="AN32" s="314">
        <v>4</v>
      </c>
      <c r="AO32" s="315">
        <v>391.12</v>
      </c>
      <c r="AP32" s="316"/>
      <c r="AQ32" s="314">
        <v>3</v>
      </c>
      <c r="AR32" s="315">
        <v>97.78</v>
      </c>
      <c r="AS32" s="315">
        <f t="shared" si="4"/>
        <v>293.34000000000003</v>
      </c>
      <c r="AT32" s="314">
        <f t="shared" si="5"/>
        <v>1</v>
      </c>
      <c r="AU32" s="315">
        <f t="shared" si="9"/>
        <v>97.78</v>
      </c>
      <c r="AV32" s="375">
        <f t="shared" si="6"/>
        <v>1</v>
      </c>
      <c r="AW32" s="437">
        <f t="shared" si="10"/>
        <v>1</v>
      </c>
      <c r="AX32" s="437">
        <f>AW32-AV32</f>
        <v>0</v>
      </c>
    </row>
    <row r="33" spans="2:50" s="287" customFormat="1" ht="20.25" customHeight="1">
      <c r="B33" s="274"/>
      <c r="C33" s="275" t="s">
        <v>39</v>
      </c>
      <c r="D33" s="276" t="s">
        <v>77</v>
      </c>
      <c r="E33" s="277" t="s">
        <v>73</v>
      </c>
      <c r="F33" s="278" t="s">
        <v>38</v>
      </c>
      <c r="G33" s="278" t="s">
        <v>38</v>
      </c>
      <c r="H33" s="279"/>
      <c r="I33" s="279"/>
      <c r="J33" s="279"/>
      <c r="K33" s="280"/>
      <c r="L33" s="279"/>
      <c r="M33" s="280"/>
      <c r="N33" s="279"/>
      <c r="O33" s="280"/>
      <c r="P33" s="279"/>
      <c r="Q33" s="280"/>
      <c r="R33" s="281" t="s">
        <v>123</v>
      </c>
      <c r="S33" s="281" t="s">
        <v>124</v>
      </c>
      <c r="T33" s="282" t="s">
        <v>125</v>
      </c>
      <c r="U33" s="283">
        <v>43551</v>
      </c>
      <c r="V33" s="288" t="s">
        <v>126</v>
      </c>
      <c r="W33" s="283">
        <v>43572</v>
      </c>
      <c r="X33" s="288" t="s">
        <v>127</v>
      </c>
      <c r="Y33" s="283">
        <v>43565</v>
      </c>
      <c r="Z33" s="284">
        <v>47</v>
      </c>
      <c r="AA33" s="285">
        <v>6014.59</v>
      </c>
      <c r="AB33" s="286"/>
      <c r="AC33" s="285"/>
      <c r="AD33" s="286"/>
      <c r="AE33" s="285"/>
      <c r="AF33" s="286"/>
      <c r="AG33" s="285"/>
      <c r="AH33" s="285"/>
      <c r="AI33" s="285"/>
      <c r="AJ33" s="284">
        <f t="shared" si="8"/>
        <v>0</v>
      </c>
      <c r="AK33" s="401">
        <f t="shared" si="8"/>
        <v>0</v>
      </c>
      <c r="AL33" s="284">
        <f t="shared" si="3"/>
        <v>0</v>
      </c>
      <c r="AM33" s="285">
        <f t="shared" si="3"/>
        <v>0</v>
      </c>
      <c r="AN33" s="284">
        <v>47</v>
      </c>
      <c r="AO33" s="285">
        <v>6014.59</v>
      </c>
      <c r="AP33" s="286"/>
      <c r="AQ33" s="284"/>
      <c r="AR33" s="285">
        <v>127.97</v>
      </c>
      <c r="AS33" s="285">
        <f t="shared" si="4"/>
        <v>0</v>
      </c>
      <c r="AT33" s="284">
        <f t="shared" si="5"/>
        <v>47</v>
      </c>
      <c r="AU33" s="285">
        <f t="shared" si="9"/>
        <v>6014.59</v>
      </c>
      <c r="AV33" s="374">
        <f t="shared" si="6"/>
        <v>47</v>
      </c>
      <c r="AW33" s="209">
        <f t="shared" si="10"/>
        <v>47</v>
      </c>
      <c r="AX33" s="209">
        <f>AW33-SUM(AV33:AV33)</f>
        <v>0</v>
      </c>
    </row>
    <row r="34" spans="2:50" s="287" customFormat="1" ht="20.25" customHeight="1">
      <c r="B34" s="274"/>
      <c r="C34" s="275" t="s">
        <v>39</v>
      </c>
      <c r="D34" s="276" t="s">
        <v>77</v>
      </c>
      <c r="E34" s="277" t="s">
        <v>73</v>
      </c>
      <c r="F34" s="278" t="s">
        <v>38</v>
      </c>
      <c r="G34" s="278" t="s">
        <v>38</v>
      </c>
      <c r="H34" s="279"/>
      <c r="I34" s="279"/>
      <c r="J34" s="279"/>
      <c r="K34" s="280"/>
      <c r="L34" s="279"/>
      <c r="M34" s="280"/>
      <c r="N34" s="279"/>
      <c r="O34" s="280"/>
      <c r="P34" s="279"/>
      <c r="Q34" s="280"/>
      <c r="R34" s="281" t="s">
        <v>226</v>
      </c>
      <c r="S34" s="281" t="s">
        <v>227</v>
      </c>
      <c r="T34" s="282" t="s">
        <v>224</v>
      </c>
      <c r="U34" s="283">
        <v>43819</v>
      </c>
      <c r="V34" s="288" t="s">
        <v>225</v>
      </c>
      <c r="W34" s="283">
        <v>43838</v>
      </c>
      <c r="X34" s="288"/>
      <c r="Y34" s="283"/>
      <c r="Z34" s="284">
        <v>0</v>
      </c>
      <c r="AA34" s="285">
        <v>0</v>
      </c>
      <c r="AB34" s="286"/>
      <c r="AC34" s="285"/>
      <c r="AD34" s="286">
        <v>327</v>
      </c>
      <c r="AE34" s="285">
        <v>41054.85</v>
      </c>
      <c r="AF34" s="286"/>
      <c r="AG34" s="285"/>
      <c r="AH34" s="285"/>
      <c r="AI34" s="285"/>
      <c r="AJ34" s="284">
        <f>AB34+AD34+AF34</f>
        <v>327</v>
      </c>
      <c r="AK34" s="401">
        <f>AC34+AE34+AG34</f>
        <v>41054.85</v>
      </c>
      <c r="AL34" s="284">
        <f>Z34+AJ34-AT34</f>
        <v>0</v>
      </c>
      <c r="AM34" s="285">
        <f>AA34+AK34-AU34</f>
        <v>0</v>
      </c>
      <c r="AN34" s="284">
        <v>0</v>
      </c>
      <c r="AO34" s="285">
        <v>0</v>
      </c>
      <c r="AP34" s="286">
        <v>327</v>
      </c>
      <c r="AQ34" s="284"/>
      <c r="AR34" s="285">
        <v>125.55</v>
      </c>
      <c r="AS34" s="285">
        <f>AQ34*AR34</f>
        <v>0</v>
      </c>
      <c r="AT34" s="284">
        <f>AN34+AP34-AQ34</f>
        <v>327</v>
      </c>
      <c r="AU34" s="285">
        <f>AT34*AR34</f>
        <v>41054.85</v>
      </c>
      <c r="AV34" s="374">
        <v>327</v>
      </c>
      <c r="AW34" s="209">
        <f>Z34+AJ34-AL34</f>
        <v>327</v>
      </c>
      <c r="AX34" s="209">
        <f>AW34-SUM(AV34:AV34)</f>
        <v>0</v>
      </c>
    </row>
    <row r="35" spans="2:50" s="210" customFormat="1" ht="20.25" customHeight="1">
      <c r="B35" s="195"/>
      <c r="C35" s="196" t="s">
        <v>39</v>
      </c>
      <c r="D35" s="197" t="s">
        <v>45</v>
      </c>
      <c r="E35" s="198" t="s">
        <v>46</v>
      </c>
      <c r="F35" s="199" t="s">
        <v>47</v>
      </c>
      <c r="G35" s="199" t="s">
        <v>47</v>
      </c>
      <c r="H35" s="200"/>
      <c r="I35" s="200"/>
      <c r="J35" s="200"/>
      <c r="K35" s="201"/>
      <c r="L35" s="200"/>
      <c r="M35" s="201"/>
      <c r="N35" s="200"/>
      <c r="O35" s="201"/>
      <c r="P35" s="200"/>
      <c r="Q35" s="201"/>
      <c r="R35" s="202" t="s">
        <v>48</v>
      </c>
      <c r="S35" s="202"/>
      <c r="T35" s="203" t="s">
        <v>40</v>
      </c>
      <c r="U35" s="204">
        <v>43292</v>
      </c>
      <c r="V35" s="205" t="s">
        <v>41</v>
      </c>
      <c r="W35" s="204">
        <v>43298</v>
      </c>
      <c r="X35" s="205" t="s">
        <v>42</v>
      </c>
      <c r="Y35" s="204">
        <v>43319</v>
      </c>
      <c r="Z35" s="206">
        <v>1</v>
      </c>
      <c r="AA35" s="207">
        <v>275.56</v>
      </c>
      <c r="AB35" s="208"/>
      <c r="AC35" s="207"/>
      <c r="AD35" s="208"/>
      <c r="AE35" s="207"/>
      <c r="AF35" s="208"/>
      <c r="AG35" s="207"/>
      <c r="AH35" s="207"/>
      <c r="AI35" s="207"/>
      <c r="AJ35" s="206">
        <f t="shared" si="8"/>
        <v>0</v>
      </c>
      <c r="AK35" s="402">
        <f t="shared" si="8"/>
        <v>0</v>
      </c>
      <c r="AL35" s="206">
        <f aca="true" t="shared" si="11" ref="AL35:AM48">Z35+AJ35-AT35</f>
        <v>1</v>
      </c>
      <c r="AM35" s="207">
        <f t="shared" si="11"/>
        <v>275.56</v>
      </c>
      <c r="AN35" s="206">
        <v>1</v>
      </c>
      <c r="AO35" s="207">
        <v>275.56</v>
      </c>
      <c r="AP35" s="206"/>
      <c r="AQ35" s="206">
        <v>1</v>
      </c>
      <c r="AR35" s="207">
        <v>275.56</v>
      </c>
      <c r="AS35" s="207">
        <f t="shared" si="4"/>
        <v>275.56</v>
      </c>
      <c r="AT35" s="206">
        <f t="shared" si="5"/>
        <v>0</v>
      </c>
      <c r="AU35" s="207">
        <f t="shared" si="9"/>
        <v>0</v>
      </c>
      <c r="AV35" s="367">
        <f t="shared" si="6"/>
        <v>0</v>
      </c>
      <c r="AW35" s="209">
        <f>Z35+AJ35-AL35</f>
        <v>0</v>
      </c>
      <c r="AX35" s="209">
        <f>AW35-SUM(AV35:AV35)</f>
        <v>0</v>
      </c>
    </row>
    <row r="36" spans="2:50" s="210" customFormat="1" ht="20.25" customHeight="1">
      <c r="B36" s="195"/>
      <c r="C36" s="196" t="s">
        <v>39</v>
      </c>
      <c r="D36" s="197" t="s">
        <v>141</v>
      </c>
      <c r="E36" s="198" t="s">
        <v>46</v>
      </c>
      <c r="F36" s="199" t="s">
        <v>47</v>
      </c>
      <c r="G36" s="199" t="s">
        <v>47</v>
      </c>
      <c r="H36" s="200"/>
      <c r="I36" s="200"/>
      <c r="J36" s="200"/>
      <c r="K36" s="201"/>
      <c r="L36" s="200"/>
      <c r="M36" s="201"/>
      <c r="N36" s="200"/>
      <c r="O36" s="201"/>
      <c r="P36" s="200"/>
      <c r="Q36" s="201"/>
      <c r="R36" s="202" t="s">
        <v>142</v>
      </c>
      <c r="S36" s="202" t="s">
        <v>89</v>
      </c>
      <c r="T36" s="203" t="s">
        <v>143</v>
      </c>
      <c r="U36" s="204">
        <v>43627</v>
      </c>
      <c r="V36" s="205" t="s">
        <v>144</v>
      </c>
      <c r="W36" s="204">
        <v>43627</v>
      </c>
      <c r="X36" s="205" t="s">
        <v>145</v>
      </c>
      <c r="Y36" s="204">
        <v>43623</v>
      </c>
      <c r="Z36" s="206">
        <v>15</v>
      </c>
      <c r="AA36" s="207">
        <v>4359.18</v>
      </c>
      <c r="AB36" s="208"/>
      <c r="AC36" s="207"/>
      <c r="AD36" s="208"/>
      <c r="AE36" s="207"/>
      <c r="AF36" s="208"/>
      <c r="AG36" s="207"/>
      <c r="AH36" s="207"/>
      <c r="AI36" s="207"/>
      <c r="AJ36" s="206">
        <f t="shared" si="8"/>
        <v>0</v>
      </c>
      <c r="AK36" s="402">
        <f t="shared" si="8"/>
        <v>0</v>
      </c>
      <c r="AL36" s="206">
        <f t="shared" si="11"/>
        <v>0</v>
      </c>
      <c r="AM36" s="207">
        <f t="shared" si="11"/>
        <v>0</v>
      </c>
      <c r="AN36" s="206">
        <v>15</v>
      </c>
      <c r="AO36" s="207">
        <v>4359.18</v>
      </c>
      <c r="AP36" s="206"/>
      <c r="AQ36" s="206"/>
      <c r="AR36" s="207">
        <v>290.612</v>
      </c>
      <c r="AS36" s="207">
        <f t="shared" si="4"/>
        <v>0</v>
      </c>
      <c r="AT36" s="206">
        <f t="shared" si="5"/>
        <v>15</v>
      </c>
      <c r="AU36" s="207">
        <f t="shared" si="9"/>
        <v>4359.18</v>
      </c>
      <c r="AV36" s="367">
        <f t="shared" si="6"/>
        <v>15</v>
      </c>
      <c r="AW36" s="209">
        <f t="shared" si="10"/>
        <v>15</v>
      </c>
      <c r="AX36" s="209">
        <f>AW36-AV36</f>
        <v>0</v>
      </c>
    </row>
    <row r="37" spans="2:50" s="194" customFormat="1" ht="20.25" customHeight="1">
      <c r="B37" s="179"/>
      <c r="C37" s="180" t="s">
        <v>39</v>
      </c>
      <c r="D37" s="181" t="s">
        <v>50</v>
      </c>
      <c r="E37" s="182" t="s">
        <v>49</v>
      </c>
      <c r="F37" s="183" t="s">
        <v>38</v>
      </c>
      <c r="G37" s="183" t="s">
        <v>38</v>
      </c>
      <c r="H37" s="184"/>
      <c r="I37" s="184"/>
      <c r="J37" s="184"/>
      <c r="K37" s="185"/>
      <c r="L37" s="184"/>
      <c r="M37" s="185"/>
      <c r="N37" s="184"/>
      <c r="O37" s="185"/>
      <c r="P37" s="184"/>
      <c r="Q37" s="185"/>
      <c r="R37" s="186" t="s">
        <v>203</v>
      </c>
      <c r="S37" s="186" t="s">
        <v>204</v>
      </c>
      <c r="T37" s="187" t="s">
        <v>205</v>
      </c>
      <c r="U37" s="188">
        <v>43777</v>
      </c>
      <c r="V37" s="189" t="s">
        <v>206</v>
      </c>
      <c r="W37" s="188">
        <v>43789</v>
      </c>
      <c r="X37" s="180"/>
      <c r="Y37" s="188"/>
      <c r="Z37" s="190">
        <v>21</v>
      </c>
      <c r="AA37" s="191">
        <v>24146.219999999998</v>
      </c>
      <c r="AB37" s="192"/>
      <c r="AC37" s="191"/>
      <c r="AD37" s="192"/>
      <c r="AE37" s="191"/>
      <c r="AF37" s="192"/>
      <c r="AG37" s="191"/>
      <c r="AH37" s="191"/>
      <c r="AI37" s="191"/>
      <c r="AJ37" s="190">
        <f>AB37+AD37+AF37+AH37</f>
        <v>0</v>
      </c>
      <c r="AK37" s="397">
        <f>AC37+AE37+AG37+AI37</f>
        <v>0</v>
      </c>
      <c r="AL37" s="190">
        <f>Z37+AJ37-AT37</f>
        <v>5</v>
      </c>
      <c r="AM37" s="191">
        <f>AA37+AK37-AU37</f>
        <v>5749.0999999999985</v>
      </c>
      <c r="AN37" s="190">
        <v>21</v>
      </c>
      <c r="AO37" s="191">
        <v>24146.219999999998</v>
      </c>
      <c r="AP37" s="190"/>
      <c r="AQ37" s="190">
        <v>5</v>
      </c>
      <c r="AR37" s="191">
        <v>1149.82</v>
      </c>
      <c r="AS37" s="191">
        <f t="shared" si="4"/>
        <v>5749.099999999999</v>
      </c>
      <c r="AT37" s="190">
        <f>AN37+AP37-AQ37</f>
        <v>16</v>
      </c>
      <c r="AU37" s="191">
        <f>AT37*AR37</f>
        <v>18397.12</v>
      </c>
      <c r="AV37" s="368">
        <f t="shared" si="6"/>
        <v>16</v>
      </c>
      <c r="AW37" s="193"/>
      <c r="AX37" s="193"/>
    </row>
    <row r="38" spans="2:50" s="72" customFormat="1" ht="20.25" customHeight="1">
      <c r="B38" s="302"/>
      <c r="C38" s="86" t="s">
        <v>39</v>
      </c>
      <c r="D38" s="382" t="s">
        <v>197</v>
      </c>
      <c r="E38" s="81" t="s">
        <v>67</v>
      </c>
      <c r="F38" s="82" t="s">
        <v>198</v>
      </c>
      <c r="G38" s="82" t="s">
        <v>38</v>
      </c>
      <c r="H38" s="83"/>
      <c r="I38" s="83"/>
      <c r="J38" s="83"/>
      <c r="K38" s="84"/>
      <c r="L38" s="83"/>
      <c r="M38" s="84"/>
      <c r="N38" s="83"/>
      <c r="O38" s="84"/>
      <c r="P38" s="83"/>
      <c r="Q38" s="84"/>
      <c r="R38" s="85" t="s">
        <v>199</v>
      </c>
      <c r="S38" s="85" t="s">
        <v>200</v>
      </c>
      <c r="T38" s="114" t="s">
        <v>201</v>
      </c>
      <c r="U38" s="113">
        <v>43754</v>
      </c>
      <c r="V38" s="112" t="s">
        <v>202</v>
      </c>
      <c r="W38" s="113">
        <v>43773</v>
      </c>
      <c r="X38" s="86"/>
      <c r="Y38" s="113"/>
      <c r="Z38" s="129">
        <v>57</v>
      </c>
      <c r="AA38" s="120">
        <v>7896.21</v>
      </c>
      <c r="AB38" s="87"/>
      <c r="AC38" s="120"/>
      <c r="AD38" s="87"/>
      <c r="AE38" s="120"/>
      <c r="AF38" s="87"/>
      <c r="AG38" s="120"/>
      <c r="AH38" s="120"/>
      <c r="AI38" s="120"/>
      <c r="AJ38" s="129">
        <f>AB38+AD38+AF38+AH38</f>
        <v>0</v>
      </c>
      <c r="AK38" s="399">
        <f>AC38+AE38+AG38+AI38</f>
        <v>0</v>
      </c>
      <c r="AL38" s="129">
        <f>Z38+AJ38-AT38</f>
        <v>21</v>
      </c>
      <c r="AM38" s="120">
        <f>AA38+AK38-AU38</f>
        <v>2909.13</v>
      </c>
      <c r="AN38" s="129">
        <v>57</v>
      </c>
      <c r="AO38" s="120">
        <v>7896.21</v>
      </c>
      <c r="AP38" s="129"/>
      <c r="AQ38" s="129">
        <v>21</v>
      </c>
      <c r="AR38" s="120">
        <v>138.53</v>
      </c>
      <c r="AS38" s="120">
        <f>AQ38*AR38</f>
        <v>2909.13</v>
      </c>
      <c r="AT38" s="129">
        <f>AN38+AP38-AQ38</f>
        <v>36</v>
      </c>
      <c r="AU38" s="120">
        <f>AT38*AR38</f>
        <v>4987.08</v>
      </c>
      <c r="AV38" s="376">
        <f>AT38</f>
        <v>36</v>
      </c>
      <c r="AW38" s="303"/>
      <c r="AX38" s="303"/>
    </row>
    <row r="39" spans="2:50" s="240" customFormat="1" ht="20.25" customHeight="1">
      <c r="B39" s="226"/>
      <c r="C39" s="377" t="s">
        <v>39</v>
      </c>
      <c r="D39" s="378" t="s">
        <v>169</v>
      </c>
      <c r="E39" s="229" t="s">
        <v>94</v>
      </c>
      <c r="F39" s="230" t="s">
        <v>134</v>
      </c>
      <c r="G39" s="230" t="s">
        <v>134</v>
      </c>
      <c r="H39" s="231"/>
      <c r="I39" s="231"/>
      <c r="J39" s="231"/>
      <c r="K39" s="232"/>
      <c r="L39" s="231"/>
      <c r="M39" s="232"/>
      <c r="N39" s="231"/>
      <c r="O39" s="232"/>
      <c r="P39" s="231"/>
      <c r="Q39" s="232"/>
      <c r="R39" s="227">
        <v>91067001</v>
      </c>
      <c r="S39" s="227">
        <v>44378</v>
      </c>
      <c r="T39" s="234" t="s">
        <v>165</v>
      </c>
      <c r="U39" s="235">
        <v>43692</v>
      </c>
      <c r="V39" s="234" t="s">
        <v>166</v>
      </c>
      <c r="W39" s="235">
        <v>43710</v>
      </c>
      <c r="X39" s="227" t="s">
        <v>167</v>
      </c>
      <c r="Y39" s="235">
        <v>43696</v>
      </c>
      <c r="Z39" s="236">
        <v>26</v>
      </c>
      <c r="AA39" s="237">
        <v>1584.7</v>
      </c>
      <c r="AB39" s="238"/>
      <c r="AC39" s="237"/>
      <c r="AD39" s="238"/>
      <c r="AE39" s="237"/>
      <c r="AF39" s="238"/>
      <c r="AG39" s="237"/>
      <c r="AH39" s="237"/>
      <c r="AI39" s="237"/>
      <c r="AJ39" s="222">
        <f>AB39+AD39+AF39</f>
        <v>0</v>
      </c>
      <c r="AK39" s="400">
        <f>AC39+AE39+AG39</f>
        <v>0</v>
      </c>
      <c r="AL39" s="236">
        <f t="shared" si="11"/>
        <v>0</v>
      </c>
      <c r="AM39" s="237">
        <f t="shared" si="11"/>
        <v>0</v>
      </c>
      <c r="AN39" s="236">
        <v>26</v>
      </c>
      <c r="AO39" s="237">
        <v>1584.7</v>
      </c>
      <c r="AP39" s="236"/>
      <c r="AQ39" s="236"/>
      <c r="AR39" s="237">
        <v>60.95</v>
      </c>
      <c r="AS39" s="237">
        <f t="shared" si="4"/>
        <v>0</v>
      </c>
      <c r="AT39" s="236">
        <f>SUM(AV39:AV39)</f>
        <v>26</v>
      </c>
      <c r="AU39" s="237">
        <f>AR39*AT39</f>
        <v>1584.7</v>
      </c>
      <c r="AV39" s="383">
        <v>26</v>
      </c>
      <c r="AW39" s="209">
        <f>Z39+AJ39-AL39</f>
        <v>26</v>
      </c>
      <c r="AX39" s="209">
        <f>AW39-SUM(AV39:AV39)</f>
        <v>0</v>
      </c>
    </row>
    <row r="40" spans="2:50" s="210" customFormat="1" ht="20.25" customHeight="1">
      <c r="B40" s="195"/>
      <c r="C40" s="196" t="s">
        <v>39</v>
      </c>
      <c r="D40" s="197" t="s">
        <v>136</v>
      </c>
      <c r="E40" s="198" t="s">
        <v>135</v>
      </c>
      <c r="F40" s="199" t="s">
        <v>38</v>
      </c>
      <c r="G40" s="199" t="s">
        <v>38</v>
      </c>
      <c r="H40" s="200"/>
      <c r="I40" s="200"/>
      <c r="J40" s="200"/>
      <c r="K40" s="201"/>
      <c r="L40" s="200"/>
      <c r="M40" s="201"/>
      <c r="N40" s="200"/>
      <c r="O40" s="201"/>
      <c r="P40" s="200"/>
      <c r="Q40" s="201"/>
      <c r="R40" s="202" t="s">
        <v>137</v>
      </c>
      <c r="S40" s="202" t="s">
        <v>138</v>
      </c>
      <c r="T40" s="203" t="s">
        <v>132</v>
      </c>
      <c r="U40" s="204">
        <v>43574</v>
      </c>
      <c r="V40" s="205" t="s">
        <v>133</v>
      </c>
      <c r="W40" s="204">
        <v>43580</v>
      </c>
      <c r="X40" s="205"/>
      <c r="Y40" s="204"/>
      <c r="Z40" s="206">
        <v>16</v>
      </c>
      <c r="AA40" s="207">
        <v>1356.16</v>
      </c>
      <c r="AB40" s="208"/>
      <c r="AC40" s="207"/>
      <c r="AD40" s="208"/>
      <c r="AE40" s="207"/>
      <c r="AF40" s="208"/>
      <c r="AG40" s="207"/>
      <c r="AH40" s="207"/>
      <c r="AI40" s="207"/>
      <c r="AJ40" s="206">
        <f aca="true" t="shared" si="12" ref="AJ40:AK48">AB40+AD40+AF40</f>
        <v>0</v>
      </c>
      <c r="AK40" s="402">
        <f t="shared" si="12"/>
        <v>0</v>
      </c>
      <c r="AL40" s="206">
        <f t="shared" si="11"/>
        <v>0</v>
      </c>
      <c r="AM40" s="207">
        <f t="shared" si="11"/>
        <v>0</v>
      </c>
      <c r="AN40" s="206">
        <v>16</v>
      </c>
      <c r="AO40" s="207">
        <v>1356.16</v>
      </c>
      <c r="AP40" s="206"/>
      <c r="AQ40" s="206"/>
      <c r="AR40" s="207">
        <v>84.76</v>
      </c>
      <c r="AS40" s="207">
        <f t="shared" si="4"/>
        <v>0</v>
      </c>
      <c r="AT40" s="206">
        <f aca="true" t="shared" si="13" ref="AT40:AT58">AN40+AP40-AQ40</f>
        <v>16</v>
      </c>
      <c r="AU40" s="207">
        <f>AT40*AR40</f>
        <v>1356.16</v>
      </c>
      <c r="AV40" s="367">
        <f aca="true" t="shared" si="14" ref="AV40:AV58">AT40</f>
        <v>16</v>
      </c>
      <c r="AW40" s="209">
        <f>Z40+AJ40-AL40</f>
        <v>16</v>
      </c>
      <c r="AX40" s="209">
        <f>AW40-SUM(AV40:AV40)</f>
        <v>0</v>
      </c>
    </row>
    <row r="41" spans="2:50" s="321" customFormat="1" ht="20.25" customHeight="1">
      <c r="B41" s="322"/>
      <c r="C41" s="327" t="s">
        <v>39</v>
      </c>
      <c r="D41" s="379" t="s">
        <v>191</v>
      </c>
      <c r="E41" s="323" t="s">
        <v>192</v>
      </c>
      <c r="F41" s="324" t="s">
        <v>56</v>
      </c>
      <c r="G41" s="324" t="s">
        <v>56</v>
      </c>
      <c r="H41" s="325"/>
      <c r="I41" s="325"/>
      <c r="J41" s="325"/>
      <c r="K41" s="326"/>
      <c r="L41" s="325"/>
      <c r="M41" s="326"/>
      <c r="N41" s="325"/>
      <c r="O41" s="326"/>
      <c r="P41" s="325"/>
      <c r="Q41" s="326"/>
      <c r="R41" s="380" t="s">
        <v>193</v>
      </c>
      <c r="S41" s="380" t="s">
        <v>190</v>
      </c>
      <c r="T41" s="328" t="s">
        <v>187</v>
      </c>
      <c r="U41" s="329">
        <v>44823</v>
      </c>
      <c r="V41" s="381" t="s">
        <v>194</v>
      </c>
      <c r="W41" s="329">
        <v>43746</v>
      </c>
      <c r="X41" s="381"/>
      <c r="Y41" s="329"/>
      <c r="Z41" s="330">
        <v>278</v>
      </c>
      <c r="AA41" s="331">
        <v>137104.04</v>
      </c>
      <c r="AB41" s="332"/>
      <c r="AC41" s="331"/>
      <c r="AD41" s="332"/>
      <c r="AE41" s="331"/>
      <c r="AF41" s="332"/>
      <c r="AG41" s="331"/>
      <c r="AH41" s="331"/>
      <c r="AI41" s="331"/>
      <c r="AJ41" s="330">
        <f>AB41+AD41+AF41+AH41</f>
        <v>0</v>
      </c>
      <c r="AK41" s="403">
        <f>AC41+AE41+AG41+AI41</f>
        <v>0</v>
      </c>
      <c r="AL41" s="330">
        <f>Z41+AJ41-AT41</f>
        <v>21</v>
      </c>
      <c r="AM41" s="331">
        <f>AA41+AK41-AU41</f>
        <v>10356.780000000013</v>
      </c>
      <c r="AN41" s="330">
        <v>278</v>
      </c>
      <c r="AO41" s="331">
        <v>137104.04</v>
      </c>
      <c r="AP41" s="330"/>
      <c r="AQ41" s="330">
        <v>21</v>
      </c>
      <c r="AR41" s="331">
        <v>493.18</v>
      </c>
      <c r="AS41" s="331">
        <f t="shared" si="4"/>
        <v>10356.78</v>
      </c>
      <c r="AT41" s="330">
        <f t="shared" si="13"/>
        <v>257</v>
      </c>
      <c r="AU41" s="331">
        <f>AT41*AR41</f>
        <v>126747.26</v>
      </c>
      <c r="AV41" s="384">
        <f t="shared" si="14"/>
        <v>257</v>
      </c>
      <c r="AW41" s="333"/>
      <c r="AX41" s="333"/>
    </row>
    <row r="42" spans="2:50" s="273" customFormat="1" ht="20.25" customHeight="1">
      <c r="B42" s="258"/>
      <c r="C42" s="259" t="s">
        <v>39</v>
      </c>
      <c r="D42" s="260" t="s">
        <v>57</v>
      </c>
      <c r="E42" s="261" t="s">
        <v>58</v>
      </c>
      <c r="F42" s="262" t="s">
        <v>59</v>
      </c>
      <c r="G42" s="262" t="s">
        <v>59</v>
      </c>
      <c r="H42" s="263"/>
      <c r="I42" s="263"/>
      <c r="J42" s="263"/>
      <c r="K42" s="264"/>
      <c r="L42" s="263"/>
      <c r="M42" s="264"/>
      <c r="N42" s="263"/>
      <c r="O42" s="264"/>
      <c r="P42" s="263"/>
      <c r="Q42" s="264"/>
      <c r="R42" s="265" t="s">
        <v>60</v>
      </c>
      <c r="S42" s="265"/>
      <c r="T42" s="266" t="s">
        <v>61</v>
      </c>
      <c r="U42" s="267">
        <v>43186</v>
      </c>
      <c r="V42" s="268" t="s">
        <v>62</v>
      </c>
      <c r="W42" s="267">
        <v>43201</v>
      </c>
      <c r="X42" s="259"/>
      <c r="Y42" s="267"/>
      <c r="Z42" s="269">
        <v>890</v>
      </c>
      <c r="AA42" s="270">
        <v>627364.9066</v>
      </c>
      <c r="AB42" s="271"/>
      <c r="AC42" s="270"/>
      <c r="AD42" s="271"/>
      <c r="AE42" s="270"/>
      <c r="AF42" s="271"/>
      <c r="AG42" s="270"/>
      <c r="AH42" s="270"/>
      <c r="AI42" s="270"/>
      <c r="AJ42" s="269">
        <f t="shared" si="12"/>
        <v>0</v>
      </c>
      <c r="AK42" s="404">
        <f t="shared" si="12"/>
        <v>0</v>
      </c>
      <c r="AL42" s="269">
        <f t="shared" si="11"/>
        <v>60</v>
      </c>
      <c r="AM42" s="270">
        <f t="shared" si="11"/>
        <v>0</v>
      </c>
      <c r="AN42" s="269">
        <v>890</v>
      </c>
      <c r="AO42" s="270">
        <v>627364.9066</v>
      </c>
      <c r="AP42" s="269"/>
      <c r="AQ42" s="269">
        <v>60</v>
      </c>
      <c r="AR42" s="270">
        <v>171.7866</v>
      </c>
      <c r="AS42" s="270">
        <f t="shared" si="4"/>
        <v>10307.196</v>
      </c>
      <c r="AT42" s="269">
        <f t="shared" si="13"/>
        <v>830</v>
      </c>
      <c r="AU42" s="270">
        <v>627364.9066</v>
      </c>
      <c r="AV42" s="371">
        <f t="shared" si="14"/>
        <v>830</v>
      </c>
      <c r="AW42" s="272">
        <f>Z42+AJ42-AL42</f>
        <v>830</v>
      </c>
      <c r="AX42" s="272">
        <f>AW42-AV42</f>
        <v>0</v>
      </c>
    </row>
    <row r="43" spans="2:50" s="273" customFormat="1" ht="20.25" customHeight="1">
      <c r="B43" s="258"/>
      <c r="C43" s="259" t="s">
        <v>39</v>
      </c>
      <c r="D43" s="260" t="s">
        <v>57</v>
      </c>
      <c r="E43" s="261" t="s">
        <v>58</v>
      </c>
      <c r="F43" s="262" t="s">
        <v>59</v>
      </c>
      <c r="G43" s="262" t="s">
        <v>59</v>
      </c>
      <c r="H43" s="263"/>
      <c r="I43" s="263"/>
      <c r="J43" s="263"/>
      <c r="K43" s="264"/>
      <c r="L43" s="263"/>
      <c r="M43" s="264"/>
      <c r="N43" s="263"/>
      <c r="O43" s="264"/>
      <c r="P43" s="263">
        <v>540</v>
      </c>
      <c r="Q43" s="264">
        <v>96418.62</v>
      </c>
      <c r="R43" s="265" t="s">
        <v>119</v>
      </c>
      <c r="S43" s="265" t="s">
        <v>120</v>
      </c>
      <c r="T43" s="266" t="s">
        <v>121</v>
      </c>
      <c r="U43" s="267">
        <v>43524</v>
      </c>
      <c r="V43" s="259" t="s">
        <v>122</v>
      </c>
      <c r="W43" s="267">
        <v>43535</v>
      </c>
      <c r="X43" s="259"/>
      <c r="Y43" s="267"/>
      <c r="Z43" s="269">
        <v>540</v>
      </c>
      <c r="AA43" s="270">
        <v>96418.62</v>
      </c>
      <c r="AB43" s="271"/>
      <c r="AC43" s="270"/>
      <c r="AD43" s="271"/>
      <c r="AE43" s="270"/>
      <c r="AF43" s="263"/>
      <c r="AG43" s="264"/>
      <c r="AH43" s="264"/>
      <c r="AI43" s="264"/>
      <c r="AJ43" s="269">
        <f t="shared" si="12"/>
        <v>0</v>
      </c>
      <c r="AK43" s="404">
        <f t="shared" si="12"/>
        <v>0</v>
      </c>
      <c r="AL43" s="269">
        <f t="shared" si="11"/>
        <v>0</v>
      </c>
      <c r="AM43" s="270">
        <f t="shared" si="11"/>
        <v>0</v>
      </c>
      <c r="AN43" s="269">
        <v>540</v>
      </c>
      <c r="AO43" s="270">
        <v>96418.62</v>
      </c>
      <c r="AP43" s="269"/>
      <c r="AQ43" s="269"/>
      <c r="AR43" s="270">
        <v>178.553</v>
      </c>
      <c r="AS43" s="270">
        <f t="shared" si="4"/>
        <v>0</v>
      </c>
      <c r="AT43" s="269">
        <f t="shared" si="13"/>
        <v>540</v>
      </c>
      <c r="AU43" s="264">
        <v>96418.62</v>
      </c>
      <c r="AV43" s="371">
        <f t="shared" si="14"/>
        <v>540</v>
      </c>
      <c r="AW43" s="272">
        <f>Z43+AJ43-AL43</f>
        <v>540</v>
      </c>
      <c r="AX43" s="272">
        <f>AW43-AV43</f>
        <v>0</v>
      </c>
    </row>
    <row r="44" spans="2:50" s="273" customFormat="1" ht="20.25" customHeight="1">
      <c r="B44" s="258"/>
      <c r="C44" s="259" t="s">
        <v>39</v>
      </c>
      <c r="D44" s="260" t="s">
        <v>57</v>
      </c>
      <c r="E44" s="261" t="s">
        <v>58</v>
      </c>
      <c r="F44" s="262" t="s">
        <v>59</v>
      </c>
      <c r="G44" s="262" t="s">
        <v>59</v>
      </c>
      <c r="H44" s="263"/>
      <c r="I44" s="263"/>
      <c r="J44" s="263"/>
      <c r="K44" s="264"/>
      <c r="L44" s="263"/>
      <c r="M44" s="264"/>
      <c r="N44" s="263"/>
      <c r="O44" s="264"/>
      <c r="P44" s="263"/>
      <c r="Q44" s="264"/>
      <c r="R44" s="265" t="s">
        <v>186</v>
      </c>
      <c r="S44" s="265" t="s">
        <v>154</v>
      </c>
      <c r="T44" s="266" t="s">
        <v>187</v>
      </c>
      <c r="U44" s="267">
        <v>43727</v>
      </c>
      <c r="V44" s="259" t="s">
        <v>188</v>
      </c>
      <c r="W44" s="267">
        <v>43746</v>
      </c>
      <c r="X44" s="259"/>
      <c r="Y44" s="267"/>
      <c r="Z44" s="269">
        <v>720</v>
      </c>
      <c r="AA44" s="270">
        <v>122284.8</v>
      </c>
      <c r="AB44" s="271"/>
      <c r="AC44" s="270"/>
      <c r="AD44" s="271"/>
      <c r="AE44" s="270"/>
      <c r="AF44" s="263"/>
      <c r="AG44" s="264"/>
      <c r="AH44" s="264"/>
      <c r="AI44" s="264"/>
      <c r="AJ44" s="269">
        <f>AB44+AD44+AF44+AH44</f>
        <v>0</v>
      </c>
      <c r="AK44" s="404">
        <f>AC44+AE44+AG44+AI44</f>
        <v>0</v>
      </c>
      <c r="AL44" s="269">
        <f>Z44+AJ44-AT44</f>
        <v>0</v>
      </c>
      <c r="AM44" s="270">
        <f>AA44+AK44-AU44</f>
        <v>0</v>
      </c>
      <c r="AN44" s="269">
        <v>720</v>
      </c>
      <c r="AO44" s="270">
        <v>122284.8</v>
      </c>
      <c r="AP44" s="269"/>
      <c r="AQ44" s="269"/>
      <c r="AR44" s="270">
        <v>169.84</v>
      </c>
      <c r="AS44" s="270">
        <f t="shared" si="4"/>
        <v>0</v>
      </c>
      <c r="AT44" s="269">
        <f t="shared" si="13"/>
        <v>720</v>
      </c>
      <c r="AU44" s="264">
        <f>AT44*AR44</f>
        <v>122284.8</v>
      </c>
      <c r="AV44" s="371">
        <v>720</v>
      </c>
      <c r="AW44" s="272"/>
      <c r="AX44" s="272"/>
    </row>
    <row r="45" spans="2:50" s="210" customFormat="1" ht="20.25" customHeight="1">
      <c r="B45" s="195"/>
      <c r="C45" s="196" t="s">
        <v>39</v>
      </c>
      <c r="D45" s="197" t="s">
        <v>63</v>
      </c>
      <c r="E45" s="198" t="s">
        <v>64</v>
      </c>
      <c r="F45" s="199" t="s">
        <v>38</v>
      </c>
      <c r="G45" s="199" t="s">
        <v>38</v>
      </c>
      <c r="H45" s="200"/>
      <c r="I45" s="200"/>
      <c r="J45" s="200"/>
      <c r="K45" s="201"/>
      <c r="L45" s="200"/>
      <c r="M45" s="201"/>
      <c r="N45" s="200"/>
      <c r="O45" s="201"/>
      <c r="P45" s="200"/>
      <c r="Q45" s="201"/>
      <c r="R45" s="202" t="s">
        <v>114</v>
      </c>
      <c r="S45" s="202" t="s">
        <v>104</v>
      </c>
      <c r="T45" s="203" t="s">
        <v>110</v>
      </c>
      <c r="U45" s="204">
        <v>43493</v>
      </c>
      <c r="V45" s="196" t="s">
        <v>111</v>
      </c>
      <c r="W45" s="204">
        <v>43501</v>
      </c>
      <c r="X45" s="196"/>
      <c r="Y45" s="204"/>
      <c r="Z45" s="206">
        <v>18</v>
      </c>
      <c r="AA45" s="207">
        <v>929.8800000000001</v>
      </c>
      <c r="AB45" s="208"/>
      <c r="AC45" s="207"/>
      <c r="AD45" s="208"/>
      <c r="AE45" s="207"/>
      <c r="AF45" s="208"/>
      <c r="AG45" s="207"/>
      <c r="AH45" s="207"/>
      <c r="AI45" s="207"/>
      <c r="AJ45" s="206">
        <f t="shared" si="12"/>
        <v>0</v>
      </c>
      <c r="AK45" s="402">
        <f t="shared" si="12"/>
        <v>0</v>
      </c>
      <c r="AL45" s="206">
        <f t="shared" si="11"/>
        <v>0</v>
      </c>
      <c r="AM45" s="207">
        <f t="shared" si="11"/>
        <v>0</v>
      </c>
      <c r="AN45" s="208">
        <v>18</v>
      </c>
      <c r="AO45" s="207">
        <v>929.8800000000001</v>
      </c>
      <c r="AP45" s="208"/>
      <c r="AQ45" s="206"/>
      <c r="AR45" s="207">
        <v>51.660000000000004</v>
      </c>
      <c r="AS45" s="207">
        <f t="shared" si="4"/>
        <v>0</v>
      </c>
      <c r="AT45" s="206">
        <f t="shared" si="13"/>
        <v>18</v>
      </c>
      <c r="AU45" s="207">
        <f>AT45*AR45</f>
        <v>929.8800000000001</v>
      </c>
      <c r="AV45" s="367">
        <f t="shared" si="14"/>
        <v>18</v>
      </c>
      <c r="AW45" s="209">
        <f>Z45+AJ45-AL45</f>
        <v>18</v>
      </c>
      <c r="AX45" s="209">
        <f>AW45-AV45</f>
        <v>0</v>
      </c>
    </row>
    <row r="46" spans="2:50" s="210" customFormat="1" ht="20.25" customHeight="1">
      <c r="B46" s="195"/>
      <c r="C46" s="196" t="s">
        <v>39</v>
      </c>
      <c r="D46" s="197" t="s">
        <v>63</v>
      </c>
      <c r="E46" s="198" t="s">
        <v>64</v>
      </c>
      <c r="F46" s="199" t="s">
        <v>38</v>
      </c>
      <c r="G46" s="199" t="s">
        <v>38</v>
      </c>
      <c r="H46" s="200"/>
      <c r="I46" s="200"/>
      <c r="J46" s="200"/>
      <c r="K46" s="201"/>
      <c r="L46" s="200"/>
      <c r="M46" s="201"/>
      <c r="N46" s="200"/>
      <c r="O46" s="201"/>
      <c r="P46" s="200"/>
      <c r="Q46" s="201"/>
      <c r="R46" s="202" t="s">
        <v>211</v>
      </c>
      <c r="S46" s="202" t="s">
        <v>208</v>
      </c>
      <c r="T46" s="203" t="s">
        <v>209</v>
      </c>
      <c r="U46" s="204">
        <v>43784</v>
      </c>
      <c r="V46" s="196" t="s">
        <v>210</v>
      </c>
      <c r="W46" s="204">
        <v>43802</v>
      </c>
      <c r="X46" s="196"/>
      <c r="Y46" s="204"/>
      <c r="Z46" s="206">
        <v>16</v>
      </c>
      <c r="AA46" s="207">
        <v>886.56</v>
      </c>
      <c r="AB46" s="208"/>
      <c r="AC46" s="207"/>
      <c r="AD46" s="208"/>
      <c r="AE46" s="207"/>
      <c r="AF46" s="208"/>
      <c r="AG46" s="207"/>
      <c r="AH46" s="207"/>
      <c r="AI46" s="207"/>
      <c r="AJ46" s="206">
        <f>AB46+AD46+AF46+AH46</f>
        <v>0</v>
      </c>
      <c r="AK46" s="416">
        <f>AC46+AE46+AG46+AI46</f>
        <v>0</v>
      </c>
      <c r="AL46" s="206">
        <f>Z46+AJ46-AT46</f>
        <v>0</v>
      </c>
      <c r="AM46" s="207">
        <f>AA46+AK46-AU46</f>
        <v>0</v>
      </c>
      <c r="AN46" s="208">
        <v>16</v>
      </c>
      <c r="AO46" s="207">
        <v>886.56</v>
      </c>
      <c r="AP46" s="208"/>
      <c r="AQ46" s="206"/>
      <c r="AR46" s="207">
        <v>55.41</v>
      </c>
      <c r="AS46" s="207">
        <f t="shared" si="4"/>
        <v>0</v>
      </c>
      <c r="AT46" s="206">
        <f>AN46+AP46-AQ46</f>
        <v>16</v>
      </c>
      <c r="AU46" s="207">
        <f>AT46*AR46</f>
        <v>886.56</v>
      </c>
      <c r="AV46" s="367">
        <f>AT46</f>
        <v>16</v>
      </c>
      <c r="AW46" s="209"/>
      <c r="AX46" s="209"/>
    </row>
    <row r="47" spans="2:50" s="210" customFormat="1" ht="20.25" customHeight="1">
      <c r="B47" s="195"/>
      <c r="C47" s="196" t="s">
        <v>39</v>
      </c>
      <c r="D47" s="197" t="s">
        <v>63</v>
      </c>
      <c r="E47" s="198" t="s">
        <v>64</v>
      </c>
      <c r="F47" s="199" t="s">
        <v>38</v>
      </c>
      <c r="G47" s="199" t="s">
        <v>38</v>
      </c>
      <c r="H47" s="200"/>
      <c r="I47" s="200"/>
      <c r="J47" s="200"/>
      <c r="K47" s="201"/>
      <c r="L47" s="200"/>
      <c r="M47" s="201"/>
      <c r="N47" s="200"/>
      <c r="O47" s="201"/>
      <c r="P47" s="200"/>
      <c r="Q47" s="201"/>
      <c r="R47" s="202" t="s">
        <v>223</v>
      </c>
      <c r="S47" s="202" t="s">
        <v>208</v>
      </c>
      <c r="T47" s="203" t="s">
        <v>224</v>
      </c>
      <c r="U47" s="204">
        <v>43819</v>
      </c>
      <c r="V47" s="196" t="s">
        <v>225</v>
      </c>
      <c r="W47" s="204">
        <v>43838</v>
      </c>
      <c r="X47" s="196"/>
      <c r="Y47" s="204"/>
      <c r="Z47" s="206">
        <v>0</v>
      </c>
      <c r="AA47" s="207">
        <v>0</v>
      </c>
      <c r="AB47" s="208"/>
      <c r="AC47" s="207"/>
      <c r="AD47" s="208">
        <v>154</v>
      </c>
      <c r="AE47" s="207">
        <v>7804.72</v>
      </c>
      <c r="AF47" s="208"/>
      <c r="AG47" s="207"/>
      <c r="AH47" s="207"/>
      <c r="AI47" s="207"/>
      <c r="AJ47" s="206">
        <f>AB47+AD47+AF47+AH47</f>
        <v>154</v>
      </c>
      <c r="AK47" s="416">
        <f>AC47+AE47+AG47+AI47</f>
        <v>7804.72</v>
      </c>
      <c r="AL47" s="206">
        <v>0</v>
      </c>
      <c r="AM47" s="207">
        <f>AA47+AK47-AU47</f>
        <v>0</v>
      </c>
      <c r="AN47" s="208">
        <v>0</v>
      </c>
      <c r="AO47" s="207">
        <v>0</v>
      </c>
      <c r="AP47" s="208">
        <v>154</v>
      </c>
      <c r="AQ47" s="206"/>
      <c r="AR47" s="207">
        <v>50.68</v>
      </c>
      <c r="AS47" s="207">
        <f t="shared" si="4"/>
        <v>0</v>
      </c>
      <c r="AT47" s="206">
        <f>AN47+AP47-AQ47</f>
        <v>154</v>
      </c>
      <c r="AU47" s="207">
        <f>AT47*AR47</f>
        <v>7804.72</v>
      </c>
      <c r="AV47" s="367">
        <v>154</v>
      </c>
      <c r="AW47" s="209"/>
      <c r="AX47" s="209"/>
    </row>
    <row r="48" spans="2:50" s="436" customFormat="1" ht="20.25" customHeight="1">
      <c r="B48" s="420"/>
      <c r="C48" s="421" t="s">
        <v>39</v>
      </c>
      <c r="D48" s="422" t="s">
        <v>115</v>
      </c>
      <c r="E48" s="423" t="s">
        <v>64</v>
      </c>
      <c r="F48" s="424" t="s">
        <v>38</v>
      </c>
      <c r="G48" s="424" t="s">
        <v>38</v>
      </c>
      <c r="H48" s="425"/>
      <c r="I48" s="425"/>
      <c r="J48" s="425"/>
      <c r="K48" s="426"/>
      <c r="L48" s="425"/>
      <c r="M48" s="426"/>
      <c r="N48" s="425"/>
      <c r="O48" s="426"/>
      <c r="P48" s="425"/>
      <c r="Q48" s="426"/>
      <c r="R48" s="427" t="s">
        <v>116</v>
      </c>
      <c r="S48" s="427" t="s">
        <v>104</v>
      </c>
      <c r="T48" s="428" t="s">
        <v>110</v>
      </c>
      <c r="U48" s="429">
        <v>43493</v>
      </c>
      <c r="V48" s="421" t="s">
        <v>111</v>
      </c>
      <c r="W48" s="429">
        <v>43501</v>
      </c>
      <c r="X48" s="421"/>
      <c r="Y48" s="429"/>
      <c r="Z48" s="430">
        <v>3</v>
      </c>
      <c r="AA48" s="431">
        <v>1175.7599999999998</v>
      </c>
      <c r="AB48" s="432"/>
      <c r="AC48" s="431"/>
      <c r="AD48" s="432"/>
      <c r="AE48" s="431"/>
      <c r="AF48" s="432"/>
      <c r="AG48" s="431"/>
      <c r="AH48" s="431"/>
      <c r="AI48" s="431"/>
      <c r="AJ48" s="430">
        <f t="shared" si="12"/>
        <v>0</v>
      </c>
      <c r="AK48" s="433">
        <f t="shared" si="12"/>
        <v>0</v>
      </c>
      <c r="AL48" s="430">
        <f t="shared" si="11"/>
        <v>1</v>
      </c>
      <c r="AM48" s="431">
        <f t="shared" si="11"/>
        <v>391.91999999999985</v>
      </c>
      <c r="AN48" s="432">
        <v>3</v>
      </c>
      <c r="AO48" s="431">
        <v>1175.7599999999998</v>
      </c>
      <c r="AP48" s="432"/>
      <c r="AQ48" s="430">
        <v>1</v>
      </c>
      <c r="AR48" s="431">
        <v>391.91999999999996</v>
      </c>
      <c r="AS48" s="431">
        <f t="shared" si="4"/>
        <v>391.91999999999996</v>
      </c>
      <c r="AT48" s="430">
        <f t="shared" si="13"/>
        <v>2</v>
      </c>
      <c r="AU48" s="431">
        <f>AT48*AR48</f>
        <v>783.8399999999999</v>
      </c>
      <c r="AV48" s="434">
        <f t="shared" si="14"/>
        <v>2</v>
      </c>
      <c r="AW48" s="435">
        <f>Z48+AJ48-AL48</f>
        <v>2</v>
      </c>
      <c r="AX48" s="435">
        <f>AW48-AV48</f>
        <v>0</v>
      </c>
    </row>
    <row r="49" spans="2:50" s="300" customFormat="1" ht="20.25" customHeight="1">
      <c r="B49" s="289"/>
      <c r="C49" s="290" t="s">
        <v>39</v>
      </c>
      <c r="D49" s="320" t="s">
        <v>117</v>
      </c>
      <c r="E49" s="291" t="s">
        <v>118</v>
      </c>
      <c r="F49" s="292" t="s">
        <v>59</v>
      </c>
      <c r="G49" s="292" t="s">
        <v>59</v>
      </c>
      <c r="H49" s="293"/>
      <c r="I49" s="293"/>
      <c r="J49" s="293"/>
      <c r="K49" s="294"/>
      <c r="L49" s="293"/>
      <c r="M49" s="294"/>
      <c r="N49" s="293"/>
      <c r="O49" s="294"/>
      <c r="P49" s="293"/>
      <c r="Q49" s="294"/>
      <c r="R49" s="299">
        <v>1809098</v>
      </c>
      <c r="S49" s="290">
        <v>44957</v>
      </c>
      <c r="T49" s="295" t="s">
        <v>179</v>
      </c>
      <c r="U49" s="296">
        <v>43733</v>
      </c>
      <c r="V49" s="301" t="s">
        <v>181</v>
      </c>
      <c r="W49" s="296">
        <v>43746</v>
      </c>
      <c r="X49" s="290"/>
      <c r="Y49" s="296"/>
      <c r="Z49" s="297">
        <v>2394</v>
      </c>
      <c r="AA49" s="298">
        <v>14971.68</v>
      </c>
      <c r="AB49" s="299"/>
      <c r="AC49" s="298"/>
      <c r="AD49" s="299"/>
      <c r="AE49" s="298"/>
      <c r="AF49" s="299"/>
      <c r="AG49" s="298"/>
      <c r="AH49" s="298"/>
      <c r="AI49" s="298"/>
      <c r="AJ49" s="299">
        <f>SUM(AB49+AD49+AF49+AH49)</f>
        <v>0</v>
      </c>
      <c r="AK49" s="405">
        <f>AC49+AE49+AG49+AI49</f>
        <v>0</v>
      </c>
      <c r="AL49" s="297">
        <f>Z49+AJ49-AT49</f>
        <v>71</v>
      </c>
      <c r="AM49" s="298">
        <f>AA49+AK49-AU49</f>
        <v>0</v>
      </c>
      <c r="AN49" s="297">
        <v>2394</v>
      </c>
      <c r="AO49" s="298">
        <v>14971.68</v>
      </c>
      <c r="AP49" s="297"/>
      <c r="AQ49" s="297">
        <v>71</v>
      </c>
      <c r="AR49" s="298">
        <v>74.25</v>
      </c>
      <c r="AS49" s="298">
        <f t="shared" si="4"/>
        <v>5271.75</v>
      </c>
      <c r="AT49" s="297">
        <f t="shared" si="13"/>
        <v>2323</v>
      </c>
      <c r="AU49" s="298">
        <v>14971.68</v>
      </c>
      <c r="AV49" s="372">
        <f t="shared" si="14"/>
        <v>2323</v>
      </c>
      <c r="AW49" s="209"/>
      <c r="AX49" s="209"/>
    </row>
    <row r="50" spans="2:50" s="349" customFormat="1" ht="20.25" customHeight="1">
      <c r="B50" s="350"/>
      <c r="C50" s="351" t="s">
        <v>39</v>
      </c>
      <c r="D50" s="352" t="s">
        <v>153</v>
      </c>
      <c r="E50" s="353" t="s">
        <v>37</v>
      </c>
      <c r="F50" s="354" t="s">
        <v>38</v>
      </c>
      <c r="G50" s="354" t="s">
        <v>38</v>
      </c>
      <c r="H50" s="355"/>
      <c r="I50" s="355"/>
      <c r="J50" s="355"/>
      <c r="K50" s="356"/>
      <c r="L50" s="355"/>
      <c r="M50" s="356"/>
      <c r="N50" s="355"/>
      <c r="O50" s="356"/>
      <c r="P50" s="355"/>
      <c r="Q50" s="356"/>
      <c r="R50" s="357" t="s">
        <v>160</v>
      </c>
      <c r="S50" s="357" t="s">
        <v>155</v>
      </c>
      <c r="T50" s="358" t="s">
        <v>158</v>
      </c>
      <c r="U50" s="359">
        <v>43668</v>
      </c>
      <c r="V50" s="360" t="s">
        <v>159</v>
      </c>
      <c r="W50" s="359">
        <v>43696</v>
      </c>
      <c r="X50" s="360"/>
      <c r="Y50" s="359"/>
      <c r="Z50" s="361">
        <v>7</v>
      </c>
      <c r="AA50" s="362">
        <v>77324.59</v>
      </c>
      <c r="AB50" s="363"/>
      <c r="AC50" s="362"/>
      <c r="AD50" s="363"/>
      <c r="AE50" s="362"/>
      <c r="AF50" s="363"/>
      <c r="AG50" s="362"/>
      <c r="AH50" s="362"/>
      <c r="AI50" s="362"/>
      <c r="AJ50" s="361">
        <f aca="true" t="shared" si="15" ref="AJ50:AK64">AB50+AD50+AF50</f>
        <v>0</v>
      </c>
      <c r="AK50" s="406">
        <f t="shared" si="15"/>
        <v>0</v>
      </c>
      <c r="AL50" s="361">
        <f aca="true" t="shared" si="16" ref="AL50:AM58">Z50+AJ50-AT50</f>
        <v>7</v>
      </c>
      <c r="AM50" s="362">
        <f t="shared" si="16"/>
        <v>77324.59</v>
      </c>
      <c r="AN50" s="361">
        <v>7</v>
      </c>
      <c r="AO50" s="362">
        <v>77324.59</v>
      </c>
      <c r="AP50" s="361"/>
      <c r="AQ50" s="361">
        <v>7</v>
      </c>
      <c r="AR50" s="362">
        <v>11046.369999999999</v>
      </c>
      <c r="AS50" s="362">
        <f>AR50*AQ50</f>
        <v>77324.59</v>
      </c>
      <c r="AT50" s="361">
        <f t="shared" si="13"/>
        <v>0</v>
      </c>
      <c r="AU50" s="362">
        <f aca="true" t="shared" si="17" ref="AU50:AU64">AT50*AR50</f>
        <v>0</v>
      </c>
      <c r="AV50" s="385">
        <f t="shared" si="14"/>
        <v>0</v>
      </c>
      <c r="AW50" s="364">
        <f>Z50+AJ50-AL50</f>
        <v>0</v>
      </c>
      <c r="AX50" s="364">
        <f>AW50-AV50</f>
        <v>0</v>
      </c>
    </row>
    <row r="51" spans="2:50" s="349" customFormat="1" ht="20.25" customHeight="1">
      <c r="B51" s="350"/>
      <c r="C51" s="351" t="s">
        <v>39</v>
      </c>
      <c r="D51" s="352" t="s">
        <v>153</v>
      </c>
      <c r="E51" s="353" t="s">
        <v>37</v>
      </c>
      <c r="F51" s="354" t="s">
        <v>38</v>
      </c>
      <c r="G51" s="354" t="s">
        <v>38</v>
      </c>
      <c r="H51" s="355"/>
      <c r="I51" s="355"/>
      <c r="J51" s="355"/>
      <c r="K51" s="356"/>
      <c r="L51" s="355"/>
      <c r="M51" s="356"/>
      <c r="N51" s="355"/>
      <c r="O51" s="356"/>
      <c r="P51" s="355"/>
      <c r="Q51" s="356"/>
      <c r="R51" s="357" t="s">
        <v>184</v>
      </c>
      <c r="S51" s="357" t="s">
        <v>162</v>
      </c>
      <c r="T51" s="358" t="s">
        <v>182</v>
      </c>
      <c r="U51" s="359">
        <v>43733</v>
      </c>
      <c r="V51" s="360" t="s">
        <v>185</v>
      </c>
      <c r="W51" s="359">
        <v>43746</v>
      </c>
      <c r="X51" s="360"/>
      <c r="Y51" s="359"/>
      <c r="Z51" s="361">
        <v>51</v>
      </c>
      <c r="AA51" s="362">
        <v>563364.87</v>
      </c>
      <c r="AB51" s="363"/>
      <c r="AC51" s="362"/>
      <c r="AD51" s="363"/>
      <c r="AE51" s="362"/>
      <c r="AF51" s="363"/>
      <c r="AG51" s="362"/>
      <c r="AH51" s="362"/>
      <c r="AI51" s="362"/>
      <c r="AJ51" s="361">
        <f>AB51+AD51+AF51</f>
        <v>0</v>
      </c>
      <c r="AK51" s="406">
        <f>AC51+AE51+AG51</f>
        <v>0</v>
      </c>
      <c r="AL51" s="361">
        <f>Z51+AJ51-AT51</f>
        <v>0</v>
      </c>
      <c r="AM51" s="362">
        <f>AA51+AK51-AU51</f>
        <v>0</v>
      </c>
      <c r="AN51" s="361">
        <v>51</v>
      </c>
      <c r="AO51" s="362">
        <v>563364.87</v>
      </c>
      <c r="AP51" s="361"/>
      <c r="AQ51" s="361"/>
      <c r="AR51" s="362">
        <v>11046.37</v>
      </c>
      <c r="AS51" s="362">
        <f>AR51*AQ51</f>
        <v>0</v>
      </c>
      <c r="AT51" s="361">
        <f t="shared" si="13"/>
        <v>51</v>
      </c>
      <c r="AU51" s="362">
        <f t="shared" si="17"/>
        <v>563364.87</v>
      </c>
      <c r="AV51" s="385">
        <v>51</v>
      </c>
      <c r="AW51" s="364"/>
      <c r="AX51" s="364"/>
    </row>
    <row r="52" spans="2:50" s="349" customFormat="1" ht="20.25" customHeight="1">
      <c r="B52" s="350"/>
      <c r="C52" s="351" t="s">
        <v>39</v>
      </c>
      <c r="D52" s="352" t="s">
        <v>153</v>
      </c>
      <c r="E52" s="353" t="s">
        <v>37</v>
      </c>
      <c r="F52" s="354" t="s">
        <v>38</v>
      </c>
      <c r="G52" s="354" t="s">
        <v>38</v>
      </c>
      <c r="H52" s="355"/>
      <c r="I52" s="355"/>
      <c r="J52" s="355"/>
      <c r="K52" s="356"/>
      <c r="L52" s="355"/>
      <c r="M52" s="356"/>
      <c r="N52" s="355"/>
      <c r="O52" s="356"/>
      <c r="P52" s="355"/>
      <c r="Q52" s="356"/>
      <c r="R52" s="357" t="s">
        <v>228</v>
      </c>
      <c r="S52" s="357" t="s">
        <v>229</v>
      </c>
      <c r="T52" s="358" t="s">
        <v>224</v>
      </c>
      <c r="U52" s="359">
        <v>43819</v>
      </c>
      <c r="V52" s="360" t="s">
        <v>225</v>
      </c>
      <c r="W52" s="359">
        <v>43838</v>
      </c>
      <c r="X52" s="360"/>
      <c r="Y52" s="359"/>
      <c r="Z52" s="361">
        <v>0</v>
      </c>
      <c r="AA52" s="362">
        <v>0</v>
      </c>
      <c r="AB52" s="363"/>
      <c r="AC52" s="362"/>
      <c r="AD52" s="363">
        <v>98</v>
      </c>
      <c r="AE52" s="362">
        <v>1082544.26</v>
      </c>
      <c r="AF52" s="363"/>
      <c r="AG52" s="362"/>
      <c r="AH52" s="362"/>
      <c r="AI52" s="362"/>
      <c r="AJ52" s="361">
        <f>AB52+AD52+AF52</f>
        <v>98</v>
      </c>
      <c r="AK52" s="406">
        <f>AC52+AE52+AG52</f>
        <v>1082544.26</v>
      </c>
      <c r="AL52" s="361">
        <f>Z52+AJ52-AT52</f>
        <v>0</v>
      </c>
      <c r="AM52" s="362">
        <f>AA52+AK52-AU52</f>
        <v>0</v>
      </c>
      <c r="AN52" s="361">
        <v>0</v>
      </c>
      <c r="AO52" s="362">
        <v>0</v>
      </c>
      <c r="AP52" s="361">
        <v>98</v>
      </c>
      <c r="AQ52" s="361"/>
      <c r="AR52" s="362">
        <v>11046.37</v>
      </c>
      <c r="AS52" s="362">
        <f>AR52*AQ52</f>
        <v>0</v>
      </c>
      <c r="AT52" s="361">
        <f t="shared" si="13"/>
        <v>98</v>
      </c>
      <c r="AU52" s="362">
        <f>AT52*AR52</f>
        <v>1082544.26</v>
      </c>
      <c r="AV52" s="385">
        <v>98</v>
      </c>
      <c r="AW52" s="364"/>
      <c r="AX52" s="364"/>
    </row>
    <row r="53" spans="2:50" s="225" customFormat="1" ht="20.25" customHeight="1">
      <c r="B53" s="211"/>
      <c r="C53" s="212" t="s">
        <v>39</v>
      </c>
      <c r="D53" s="213" t="s">
        <v>157</v>
      </c>
      <c r="E53" s="214" t="s">
        <v>37</v>
      </c>
      <c r="F53" s="215" t="s">
        <v>38</v>
      </c>
      <c r="G53" s="215" t="s">
        <v>38</v>
      </c>
      <c r="H53" s="216"/>
      <c r="I53" s="216"/>
      <c r="J53" s="216"/>
      <c r="K53" s="217"/>
      <c r="L53" s="216"/>
      <c r="M53" s="217"/>
      <c r="N53" s="216"/>
      <c r="O53" s="217"/>
      <c r="P53" s="216"/>
      <c r="Q53" s="217"/>
      <c r="R53" s="218" t="s">
        <v>161</v>
      </c>
      <c r="S53" s="218" t="s">
        <v>162</v>
      </c>
      <c r="T53" s="219" t="s">
        <v>158</v>
      </c>
      <c r="U53" s="220">
        <v>43668</v>
      </c>
      <c r="V53" s="221" t="s">
        <v>159</v>
      </c>
      <c r="W53" s="220">
        <v>43696</v>
      </c>
      <c r="X53" s="221"/>
      <c r="Y53" s="220"/>
      <c r="Z53" s="222">
        <v>2</v>
      </c>
      <c r="AA53" s="223">
        <v>2104.2599999999998</v>
      </c>
      <c r="AB53" s="224"/>
      <c r="AC53" s="223"/>
      <c r="AD53" s="224"/>
      <c r="AE53" s="223"/>
      <c r="AF53" s="224"/>
      <c r="AG53" s="223"/>
      <c r="AH53" s="223"/>
      <c r="AI53" s="223"/>
      <c r="AJ53" s="222">
        <f t="shared" si="15"/>
        <v>0</v>
      </c>
      <c r="AK53" s="400">
        <f t="shared" si="15"/>
        <v>0</v>
      </c>
      <c r="AL53" s="222">
        <f t="shared" si="16"/>
        <v>2</v>
      </c>
      <c r="AM53" s="223">
        <f t="shared" si="16"/>
        <v>2104.2599999999998</v>
      </c>
      <c r="AN53" s="222">
        <v>2</v>
      </c>
      <c r="AO53" s="223">
        <v>2104.2599999999998</v>
      </c>
      <c r="AP53" s="222"/>
      <c r="AQ53" s="222">
        <v>2</v>
      </c>
      <c r="AR53" s="223">
        <v>1052.1299999999999</v>
      </c>
      <c r="AS53" s="223">
        <f>AR53*AQ53</f>
        <v>2104.2599999999998</v>
      </c>
      <c r="AT53" s="222">
        <f t="shared" si="13"/>
        <v>0</v>
      </c>
      <c r="AU53" s="223">
        <f t="shared" si="17"/>
        <v>0</v>
      </c>
      <c r="AV53" s="369">
        <f t="shared" si="14"/>
        <v>0</v>
      </c>
      <c r="AW53" s="364">
        <f>Z53+AJ53-AL53</f>
        <v>0</v>
      </c>
      <c r="AX53" s="364">
        <f>AW53-AV53</f>
        <v>0</v>
      </c>
    </row>
    <row r="54" spans="2:50" s="225" customFormat="1" ht="20.25" customHeight="1">
      <c r="B54" s="211"/>
      <c r="C54" s="212" t="s">
        <v>39</v>
      </c>
      <c r="D54" s="213" t="s">
        <v>157</v>
      </c>
      <c r="E54" s="214" t="s">
        <v>37</v>
      </c>
      <c r="F54" s="215" t="s">
        <v>38</v>
      </c>
      <c r="G54" s="215" t="s">
        <v>38</v>
      </c>
      <c r="H54" s="216"/>
      <c r="I54" s="216"/>
      <c r="J54" s="216"/>
      <c r="K54" s="217"/>
      <c r="L54" s="216"/>
      <c r="M54" s="217"/>
      <c r="N54" s="216"/>
      <c r="O54" s="217"/>
      <c r="P54" s="216"/>
      <c r="Q54" s="217"/>
      <c r="R54" s="218" t="s">
        <v>161</v>
      </c>
      <c r="S54" s="218" t="s">
        <v>162</v>
      </c>
      <c r="T54" s="219" t="s">
        <v>182</v>
      </c>
      <c r="U54" s="220">
        <v>43733</v>
      </c>
      <c r="V54" s="221" t="s">
        <v>183</v>
      </c>
      <c r="W54" s="220">
        <v>43746</v>
      </c>
      <c r="X54" s="221"/>
      <c r="Y54" s="220"/>
      <c r="Z54" s="222">
        <v>258</v>
      </c>
      <c r="AA54" s="223">
        <v>271449.54000000004</v>
      </c>
      <c r="AB54" s="224"/>
      <c r="AC54" s="223"/>
      <c r="AD54" s="224"/>
      <c r="AE54" s="223"/>
      <c r="AF54" s="224"/>
      <c r="AG54" s="223"/>
      <c r="AH54" s="223"/>
      <c r="AI54" s="223"/>
      <c r="AJ54" s="222">
        <f t="shared" si="15"/>
        <v>0</v>
      </c>
      <c r="AK54" s="400">
        <f t="shared" si="15"/>
        <v>0</v>
      </c>
      <c r="AL54" s="222">
        <f>Z54+AJ54-AT54</f>
        <v>5</v>
      </c>
      <c r="AM54" s="223">
        <f>AA54+AK54-AU54</f>
        <v>5260.650000000023</v>
      </c>
      <c r="AN54" s="222">
        <v>258</v>
      </c>
      <c r="AO54" s="223">
        <v>271449.54000000004</v>
      </c>
      <c r="AP54" s="222"/>
      <c r="AQ54" s="222">
        <v>5</v>
      </c>
      <c r="AR54" s="223">
        <v>1052.13</v>
      </c>
      <c r="AS54" s="223">
        <f>AR54*AQ54</f>
        <v>5260.650000000001</v>
      </c>
      <c r="AT54" s="222">
        <f t="shared" si="13"/>
        <v>253</v>
      </c>
      <c r="AU54" s="223">
        <f t="shared" si="17"/>
        <v>266188.89</v>
      </c>
      <c r="AV54" s="369">
        <f t="shared" si="14"/>
        <v>253</v>
      </c>
      <c r="AW54" s="364"/>
      <c r="AX54" s="364"/>
    </row>
    <row r="55" spans="2:50" s="334" customFormat="1" ht="20.25" customHeight="1">
      <c r="B55" s="335"/>
      <c r="C55" s="336" t="s">
        <v>39</v>
      </c>
      <c r="D55" s="337" t="s">
        <v>147</v>
      </c>
      <c r="E55" s="338" t="s">
        <v>53</v>
      </c>
      <c r="F55" s="339" t="s">
        <v>148</v>
      </c>
      <c r="G55" s="339" t="s">
        <v>148</v>
      </c>
      <c r="H55" s="340"/>
      <c r="I55" s="340"/>
      <c r="J55" s="340"/>
      <c r="K55" s="341"/>
      <c r="L55" s="340"/>
      <c r="M55" s="341"/>
      <c r="N55" s="340"/>
      <c r="O55" s="341"/>
      <c r="P55" s="340"/>
      <c r="Q55" s="341"/>
      <c r="R55" s="342" t="s">
        <v>149</v>
      </c>
      <c r="S55" s="342" t="s">
        <v>150</v>
      </c>
      <c r="T55" s="343" t="s">
        <v>151</v>
      </c>
      <c r="U55" s="344">
        <v>43649</v>
      </c>
      <c r="V55" s="345" t="s">
        <v>152</v>
      </c>
      <c r="W55" s="344">
        <v>43663</v>
      </c>
      <c r="X55" s="336"/>
      <c r="Y55" s="344"/>
      <c r="Z55" s="346">
        <v>8</v>
      </c>
      <c r="AA55" s="347">
        <v>129392.15999999999</v>
      </c>
      <c r="AB55" s="348"/>
      <c r="AC55" s="347"/>
      <c r="AD55" s="348"/>
      <c r="AE55" s="347"/>
      <c r="AF55" s="348"/>
      <c r="AG55" s="347"/>
      <c r="AH55" s="347"/>
      <c r="AI55" s="347"/>
      <c r="AJ55" s="346">
        <f t="shared" si="15"/>
        <v>0</v>
      </c>
      <c r="AK55" s="407">
        <f t="shared" si="15"/>
        <v>0</v>
      </c>
      <c r="AL55" s="346">
        <f t="shared" si="16"/>
        <v>0</v>
      </c>
      <c r="AM55" s="347">
        <f t="shared" si="16"/>
        <v>0</v>
      </c>
      <c r="AN55" s="346">
        <v>8</v>
      </c>
      <c r="AO55" s="347">
        <v>129392.15999999999</v>
      </c>
      <c r="AP55" s="348"/>
      <c r="AQ55" s="346"/>
      <c r="AR55" s="347">
        <v>16174.019999999999</v>
      </c>
      <c r="AS55" s="347">
        <f>AQ55*AR55</f>
        <v>0</v>
      </c>
      <c r="AT55" s="346">
        <f t="shared" si="13"/>
        <v>8</v>
      </c>
      <c r="AU55" s="347">
        <f t="shared" si="17"/>
        <v>129392.15999999999</v>
      </c>
      <c r="AV55" s="373">
        <f t="shared" si="14"/>
        <v>8</v>
      </c>
      <c r="AW55" s="209">
        <f aca="true" t="shared" si="18" ref="AW55:AW65">Z55+AJ55-AL55</f>
        <v>8</v>
      </c>
      <c r="AX55" s="209">
        <f>AW55-AV55</f>
        <v>0</v>
      </c>
    </row>
    <row r="56" spans="2:50" s="317" customFormat="1" ht="20.25" customHeight="1">
      <c r="B56" s="304"/>
      <c r="C56" s="305" t="s">
        <v>39</v>
      </c>
      <c r="D56" s="306" t="s">
        <v>108</v>
      </c>
      <c r="E56" s="307" t="s">
        <v>81</v>
      </c>
      <c r="F56" s="308" t="s">
        <v>38</v>
      </c>
      <c r="G56" s="308" t="s">
        <v>38</v>
      </c>
      <c r="H56" s="309"/>
      <c r="I56" s="309"/>
      <c r="J56" s="309"/>
      <c r="K56" s="310"/>
      <c r="L56" s="309"/>
      <c r="M56" s="310"/>
      <c r="N56" s="309"/>
      <c r="O56" s="310"/>
      <c r="P56" s="309"/>
      <c r="Q56" s="310"/>
      <c r="R56" s="311" t="s">
        <v>82</v>
      </c>
      <c r="S56" s="311" t="s">
        <v>83</v>
      </c>
      <c r="T56" s="312" t="s">
        <v>65</v>
      </c>
      <c r="U56" s="313">
        <v>43329</v>
      </c>
      <c r="V56" s="318" t="s">
        <v>66</v>
      </c>
      <c r="W56" s="313">
        <v>43354</v>
      </c>
      <c r="X56" s="318"/>
      <c r="Y56" s="313"/>
      <c r="Z56" s="314">
        <v>172</v>
      </c>
      <c r="AA56" s="315">
        <v>17432.2</v>
      </c>
      <c r="AB56" s="316"/>
      <c r="AC56" s="315"/>
      <c r="AD56" s="316"/>
      <c r="AE56" s="315"/>
      <c r="AF56" s="316"/>
      <c r="AG56" s="315"/>
      <c r="AH56" s="315"/>
      <c r="AI56" s="315"/>
      <c r="AJ56" s="314">
        <f t="shared" si="15"/>
        <v>0</v>
      </c>
      <c r="AK56" s="408">
        <f t="shared" si="15"/>
        <v>0</v>
      </c>
      <c r="AL56" s="314">
        <f t="shared" si="16"/>
        <v>15</v>
      </c>
      <c r="AM56" s="315">
        <f t="shared" si="16"/>
        <v>1520.2500000000018</v>
      </c>
      <c r="AN56" s="314">
        <v>172</v>
      </c>
      <c r="AO56" s="315">
        <v>17432.2</v>
      </c>
      <c r="AP56" s="314"/>
      <c r="AQ56" s="314">
        <v>15</v>
      </c>
      <c r="AR56" s="315">
        <v>101.35</v>
      </c>
      <c r="AS56" s="315">
        <f aca="true" t="shared" si="19" ref="AS56:AS64">AQ56*AR56</f>
        <v>1520.25</v>
      </c>
      <c r="AT56" s="314">
        <f t="shared" si="13"/>
        <v>157</v>
      </c>
      <c r="AU56" s="315">
        <f t="shared" si="17"/>
        <v>15911.949999999999</v>
      </c>
      <c r="AV56" s="375">
        <f t="shared" si="14"/>
        <v>157</v>
      </c>
      <c r="AW56" s="209">
        <f t="shared" si="18"/>
        <v>157</v>
      </c>
      <c r="AX56" s="209">
        <f aca="true" t="shared" si="20" ref="AX56:AX65">AW56-SUM(AV56:AV56)</f>
        <v>0</v>
      </c>
    </row>
    <row r="57" spans="2:50" s="317" customFormat="1" ht="20.25" customHeight="1">
      <c r="B57" s="304"/>
      <c r="C57" s="305" t="s">
        <v>39</v>
      </c>
      <c r="D57" s="306" t="s">
        <v>108</v>
      </c>
      <c r="E57" s="307" t="s">
        <v>81</v>
      </c>
      <c r="F57" s="308" t="s">
        <v>38</v>
      </c>
      <c r="G57" s="308" t="s">
        <v>38</v>
      </c>
      <c r="H57" s="309"/>
      <c r="I57" s="309"/>
      <c r="J57" s="309"/>
      <c r="K57" s="310"/>
      <c r="L57" s="309"/>
      <c r="M57" s="310"/>
      <c r="N57" s="309"/>
      <c r="O57" s="310"/>
      <c r="P57" s="309">
        <v>171</v>
      </c>
      <c r="Q57" s="310">
        <v>18278.19</v>
      </c>
      <c r="R57" s="311" t="s">
        <v>84</v>
      </c>
      <c r="S57" s="311" t="s">
        <v>85</v>
      </c>
      <c r="T57" s="312" t="s">
        <v>51</v>
      </c>
      <c r="U57" s="313">
        <v>43434</v>
      </c>
      <c r="V57" s="318" t="s">
        <v>52</v>
      </c>
      <c r="W57" s="313">
        <v>43446</v>
      </c>
      <c r="X57" s="318"/>
      <c r="Y57" s="313"/>
      <c r="Z57" s="314">
        <v>171</v>
      </c>
      <c r="AA57" s="315">
        <v>18278.19</v>
      </c>
      <c r="AB57" s="316"/>
      <c r="AC57" s="315"/>
      <c r="AD57" s="316"/>
      <c r="AE57" s="315"/>
      <c r="AF57" s="316"/>
      <c r="AG57" s="315"/>
      <c r="AH57" s="315"/>
      <c r="AI57" s="315"/>
      <c r="AJ57" s="314">
        <f t="shared" si="15"/>
        <v>0</v>
      </c>
      <c r="AK57" s="408">
        <f t="shared" si="15"/>
        <v>0</v>
      </c>
      <c r="AL57" s="314">
        <f t="shared" si="16"/>
        <v>0</v>
      </c>
      <c r="AM57" s="315">
        <f t="shared" si="16"/>
        <v>0</v>
      </c>
      <c r="AN57" s="314">
        <v>171</v>
      </c>
      <c r="AO57" s="315">
        <v>18278.19</v>
      </c>
      <c r="AP57" s="314"/>
      <c r="AQ57" s="314"/>
      <c r="AR57" s="315">
        <v>106.89</v>
      </c>
      <c r="AS57" s="315">
        <f t="shared" si="19"/>
        <v>0</v>
      </c>
      <c r="AT57" s="314">
        <f t="shared" si="13"/>
        <v>171</v>
      </c>
      <c r="AU57" s="315">
        <f t="shared" si="17"/>
        <v>18278.19</v>
      </c>
      <c r="AV57" s="375">
        <f t="shared" si="14"/>
        <v>171</v>
      </c>
      <c r="AW57" s="209">
        <f t="shared" si="18"/>
        <v>171</v>
      </c>
      <c r="AX57" s="209">
        <f t="shared" si="20"/>
        <v>0</v>
      </c>
    </row>
    <row r="58" spans="2:50" s="178" customFormat="1" ht="20.25" customHeight="1">
      <c r="B58" s="162"/>
      <c r="C58" s="163" t="s">
        <v>39</v>
      </c>
      <c r="D58" s="164" t="s">
        <v>109</v>
      </c>
      <c r="E58" s="165" t="s">
        <v>81</v>
      </c>
      <c r="F58" s="166" t="s">
        <v>38</v>
      </c>
      <c r="G58" s="166" t="s">
        <v>38</v>
      </c>
      <c r="H58" s="167"/>
      <c r="I58" s="167"/>
      <c r="J58" s="167"/>
      <c r="K58" s="168"/>
      <c r="L58" s="167"/>
      <c r="M58" s="168"/>
      <c r="N58" s="167"/>
      <c r="O58" s="168"/>
      <c r="P58" s="167">
        <v>39</v>
      </c>
      <c r="Q58" s="168">
        <v>9032.01</v>
      </c>
      <c r="R58" s="170" t="s">
        <v>86</v>
      </c>
      <c r="S58" s="170" t="s">
        <v>87</v>
      </c>
      <c r="T58" s="171" t="s">
        <v>51</v>
      </c>
      <c r="U58" s="172">
        <v>43434</v>
      </c>
      <c r="V58" s="173" t="s">
        <v>52</v>
      </c>
      <c r="W58" s="172">
        <v>43446</v>
      </c>
      <c r="X58" s="173"/>
      <c r="Y58" s="172"/>
      <c r="Z58" s="174">
        <v>34</v>
      </c>
      <c r="AA58" s="175">
        <v>7874.06</v>
      </c>
      <c r="AB58" s="176"/>
      <c r="AC58" s="175"/>
      <c r="AD58" s="176"/>
      <c r="AE58" s="175"/>
      <c r="AF58" s="176"/>
      <c r="AG58" s="175"/>
      <c r="AH58" s="175"/>
      <c r="AI58" s="175"/>
      <c r="AJ58" s="174">
        <f t="shared" si="15"/>
        <v>0</v>
      </c>
      <c r="AK58" s="396">
        <f t="shared" si="15"/>
        <v>0</v>
      </c>
      <c r="AL58" s="174">
        <f t="shared" si="16"/>
        <v>0</v>
      </c>
      <c r="AM58" s="175">
        <f t="shared" si="16"/>
        <v>0</v>
      </c>
      <c r="AN58" s="174">
        <v>34</v>
      </c>
      <c r="AO58" s="175">
        <v>7874.06</v>
      </c>
      <c r="AP58" s="174"/>
      <c r="AQ58" s="174"/>
      <c r="AR58" s="175">
        <v>231.59</v>
      </c>
      <c r="AS58" s="175">
        <f t="shared" si="19"/>
        <v>0</v>
      </c>
      <c r="AT58" s="174">
        <f t="shared" si="13"/>
        <v>34</v>
      </c>
      <c r="AU58" s="175">
        <f t="shared" si="17"/>
        <v>7874.06</v>
      </c>
      <c r="AV58" s="366">
        <f t="shared" si="14"/>
        <v>34</v>
      </c>
      <c r="AW58" s="177">
        <f t="shared" si="18"/>
        <v>34</v>
      </c>
      <c r="AX58" s="177">
        <f t="shared" si="20"/>
        <v>0</v>
      </c>
    </row>
    <row r="59" spans="2:50" ht="30" customHeight="1" hidden="1">
      <c r="B59" s="20"/>
      <c r="C59" s="21"/>
      <c r="D59" s="27" t="s">
        <v>93</v>
      </c>
      <c r="E59" s="81" t="s">
        <v>88</v>
      </c>
      <c r="F59" s="82" t="s">
        <v>59</v>
      </c>
      <c r="G59" s="82" t="s">
        <v>59</v>
      </c>
      <c r="H59" s="83">
        <v>9.9</v>
      </c>
      <c r="I59" s="83">
        <v>10</v>
      </c>
      <c r="J59" s="83">
        <f aca="true" t="shared" si="21" ref="J59:J64">H59*I59</f>
        <v>99</v>
      </c>
      <c r="K59" s="84" t="e">
        <f>#REF!*J59</f>
        <v>#REF!</v>
      </c>
      <c r="L59" s="83"/>
      <c r="M59" s="84"/>
      <c r="N59" s="83"/>
      <c r="O59" s="84"/>
      <c r="P59" s="83">
        <v>50</v>
      </c>
      <c r="Q59" s="84">
        <v>6893</v>
      </c>
      <c r="R59" s="86"/>
      <c r="S59" s="86"/>
      <c r="T59" s="22"/>
      <c r="U59" s="23"/>
      <c r="V59" s="85"/>
      <c r="W59" s="113"/>
      <c r="X59" s="86"/>
      <c r="Y59" s="113"/>
      <c r="Z59" s="24"/>
      <c r="AA59" s="25"/>
      <c r="AB59" s="87"/>
      <c r="AC59" s="120"/>
      <c r="AD59" s="87"/>
      <c r="AE59" s="120"/>
      <c r="AF59" s="87"/>
      <c r="AG59" s="120"/>
      <c r="AH59" s="120"/>
      <c r="AI59" s="120"/>
      <c r="AJ59" s="24">
        <f t="shared" si="15"/>
        <v>0</v>
      </c>
      <c r="AK59" s="409">
        <f t="shared" si="15"/>
        <v>0</v>
      </c>
      <c r="AL59" s="24"/>
      <c r="AM59" s="25">
        <f aca="true" t="shared" si="22" ref="AM59:AM64">AL59*AR59</f>
        <v>0</v>
      </c>
      <c r="AN59" s="129">
        <v>0</v>
      </c>
      <c r="AO59" s="120">
        <v>0</v>
      </c>
      <c r="AP59" s="129"/>
      <c r="AQ59" s="129"/>
      <c r="AR59" s="120"/>
      <c r="AS59" s="120">
        <f t="shared" si="19"/>
        <v>0</v>
      </c>
      <c r="AT59" s="24">
        <f aca="true" t="shared" si="23" ref="AT59:AT64">AN59+AP59-AQ59</f>
        <v>0</v>
      </c>
      <c r="AU59" s="25">
        <f t="shared" si="17"/>
        <v>0</v>
      </c>
      <c r="AV59" s="24">
        <f aca="true" t="shared" si="24" ref="AV59:AV64">AT59</f>
        <v>0</v>
      </c>
      <c r="AW59" s="209">
        <f t="shared" si="18"/>
        <v>0</v>
      </c>
      <c r="AX59" s="209">
        <f t="shared" si="20"/>
        <v>0</v>
      </c>
    </row>
    <row r="60" spans="2:50" ht="30" customHeight="1" hidden="1">
      <c r="B60" s="20"/>
      <c r="C60" s="21"/>
      <c r="D60" s="27" t="s">
        <v>93</v>
      </c>
      <c r="E60" s="81" t="s">
        <v>88</v>
      </c>
      <c r="F60" s="82" t="s">
        <v>38</v>
      </c>
      <c r="G60" s="82" t="s">
        <v>38</v>
      </c>
      <c r="H60" s="83">
        <v>4</v>
      </c>
      <c r="I60" s="83">
        <v>10</v>
      </c>
      <c r="J60" s="83">
        <f t="shared" si="21"/>
        <v>40</v>
      </c>
      <c r="K60" s="84" t="e">
        <f>#REF!*J60</f>
        <v>#REF!</v>
      </c>
      <c r="L60" s="83"/>
      <c r="M60" s="84"/>
      <c r="N60" s="83"/>
      <c r="O60" s="84"/>
      <c r="P60" s="83">
        <v>10</v>
      </c>
      <c r="Q60" s="84">
        <v>10977.4</v>
      </c>
      <c r="R60" s="86"/>
      <c r="S60" s="86"/>
      <c r="T60" s="22"/>
      <c r="U60" s="23"/>
      <c r="V60" s="85"/>
      <c r="W60" s="113"/>
      <c r="X60" s="86"/>
      <c r="Y60" s="113"/>
      <c r="Z60" s="24"/>
      <c r="AA60" s="25"/>
      <c r="AB60" s="87"/>
      <c r="AC60" s="120"/>
      <c r="AD60" s="87"/>
      <c r="AE60" s="120"/>
      <c r="AF60" s="87"/>
      <c r="AG60" s="120"/>
      <c r="AH60" s="120"/>
      <c r="AI60" s="120"/>
      <c r="AJ60" s="24">
        <f t="shared" si="15"/>
        <v>0</v>
      </c>
      <c r="AK60" s="409">
        <f t="shared" si="15"/>
        <v>0</v>
      </c>
      <c r="AL60" s="24"/>
      <c r="AM60" s="25">
        <f t="shared" si="22"/>
        <v>0</v>
      </c>
      <c r="AN60" s="129">
        <v>0</v>
      </c>
      <c r="AO60" s="120">
        <v>0</v>
      </c>
      <c r="AP60" s="129"/>
      <c r="AQ60" s="129"/>
      <c r="AR60" s="120"/>
      <c r="AS60" s="120">
        <f t="shared" si="19"/>
        <v>0</v>
      </c>
      <c r="AT60" s="24">
        <f t="shared" si="23"/>
        <v>0</v>
      </c>
      <c r="AU60" s="25">
        <f t="shared" si="17"/>
        <v>0</v>
      </c>
      <c r="AV60" s="24">
        <f t="shared" si="24"/>
        <v>0</v>
      </c>
      <c r="AW60" s="209">
        <f t="shared" si="18"/>
        <v>0</v>
      </c>
      <c r="AX60" s="209">
        <f t="shared" si="20"/>
        <v>0</v>
      </c>
    </row>
    <row r="61" spans="2:50" ht="30" customHeight="1" hidden="1">
      <c r="B61" s="20"/>
      <c r="C61" s="21"/>
      <c r="D61" s="27"/>
      <c r="E61" s="81" t="s">
        <v>94</v>
      </c>
      <c r="F61" s="82" t="s">
        <v>38</v>
      </c>
      <c r="G61" s="82" t="s">
        <v>38</v>
      </c>
      <c r="H61" s="83">
        <v>10</v>
      </c>
      <c r="I61" s="83">
        <v>5</v>
      </c>
      <c r="J61" s="83">
        <f t="shared" si="21"/>
        <v>50</v>
      </c>
      <c r="K61" s="84" t="e">
        <f>#REF!*J61</f>
        <v>#REF!</v>
      </c>
      <c r="L61" s="83"/>
      <c r="M61" s="84"/>
      <c r="N61" s="83"/>
      <c r="O61" s="84"/>
      <c r="P61" s="83">
        <v>30</v>
      </c>
      <c r="Q61" s="84">
        <v>2970</v>
      </c>
      <c r="R61" s="86"/>
      <c r="S61" s="86"/>
      <c r="T61" s="22"/>
      <c r="U61" s="23"/>
      <c r="V61" s="85"/>
      <c r="W61" s="113"/>
      <c r="X61" s="86"/>
      <c r="Y61" s="113"/>
      <c r="Z61" s="24"/>
      <c r="AA61" s="25"/>
      <c r="AB61" s="87"/>
      <c r="AC61" s="120"/>
      <c r="AD61" s="87"/>
      <c r="AE61" s="120"/>
      <c r="AF61" s="87"/>
      <c r="AG61" s="120"/>
      <c r="AH61" s="120"/>
      <c r="AI61" s="120"/>
      <c r="AJ61" s="24">
        <f t="shared" si="15"/>
        <v>0</v>
      </c>
      <c r="AK61" s="409">
        <f t="shared" si="15"/>
        <v>0</v>
      </c>
      <c r="AL61" s="24"/>
      <c r="AM61" s="25">
        <f t="shared" si="22"/>
        <v>0</v>
      </c>
      <c r="AN61" s="129">
        <v>0</v>
      </c>
      <c r="AO61" s="120">
        <v>0</v>
      </c>
      <c r="AP61" s="129"/>
      <c r="AQ61" s="129"/>
      <c r="AR61" s="120"/>
      <c r="AS61" s="120">
        <f t="shared" si="19"/>
        <v>0</v>
      </c>
      <c r="AT61" s="24">
        <f t="shared" si="23"/>
        <v>0</v>
      </c>
      <c r="AU61" s="25">
        <f t="shared" si="17"/>
        <v>0</v>
      </c>
      <c r="AV61" s="24">
        <f t="shared" si="24"/>
        <v>0</v>
      </c>
      <c r="AW61" s="209">
        <f t="shared" si="18"/>
        <v>0</v>
      </c>
      <c r="AX61" s="209">
        <f t="shared" si="20"/>
        <v>0</v>
      </c>
    </row>
    <row r="62" spans="2:50" ht="30" customHeight="1" hidden="1">
      <c r="B62" s="20"/>
      <c r="C62" s="21"/>
      <c r="D62" s="27" t="s">
        <v>95</v>
      </c>
      <c r="E62" s="81" t="s">
        <v>95</v>
      </c>
      <c r="F62" s="82" t="s">
        <v>38</v>
      </c>
      <c r="G62" s="82" t="s">
        <v>38</v>
      </c>
      <c r="H62" s="83">
        <v>12</v>
      </c>
      <c r="I62" s="83">
        <v>5</v>
      </c>
      <c r="J62" s="83">
        <f t="shared" si="21"/>
        <v>60</v>
      </c>
      <c r="K62" s="84" t="e">
        <f>#REF!*J62</f>
        <v>#REF!</v>
      </c>
      <c r="L62" s="83"/>
      <c r="M62" s="84"/>
      <c r="N62" s="83"/>
      <c r="O62" s="84"/>
      <c r="P62" s="83">
        <v>60</v>
      </c>
      <c r="Q62" s="84">
        <v>3761.4</v>
      </c>
      <c r="R62" s="86"/>
      <c r="S62" s="86"/>
      <c r="T62" s="22"/>
      <c r="U62" s="23"/>
      <c r="V62" s="85"/>
      <c r="W62" s="113"/>
      <c r="X62" s="86"/>
      <c r="Y62" s="113"/>
      <c r="Z62" s="24"/>
      <c r="AA62" s="25"/>
      <c r="AB62" s="87"/>
      <c r="AC62" s="120"/>
      <c r="AD62" s="87"/>
      <c r="AE62" s="120"/>
      <c r="AF62" s="87"/>
      <c r="AG62" s="120"/>
      <c r="AH62" s="120"/>
      <c r="AI62" s="120"/>
      <c r="AJ62" s="24">
        <f t="shared" si="15"/>
        <v>0</v>
      </c>
      <c r="AK62" s="409">
        <f t="shared" si="15"/>
        <v>0</v>
      </c>
      <c r="AL62" s="24"/>
      <c r="AM62" s="25">
        <f t="shared" si="22"/>
        <v>0</v>
      </c>
      <c r="AN62" s="129">
        <v>0</v>
      </c>
      <c r="AO62" s="120">
        <v>0</v>
      </c>
      <c r="AP62" s="129"/>
      <c r="AQ62" s="129"/>
      <c r="AR62" s="120"/>
      <c r="AS62" s="120">
        <f t="shared" si="19"/>
        <v>0</v>
      </c>
      <c r="AT62" s="24">
        <f t="shared" si="23"/>
        <v>0</v>
      </c>
      <c r="AU62" s="25">
        <f t="shared" si="17"/>
        <v>0</v>
      </c>
      <c r="AV62" s="24">
        <f t="shared" si="24"/>
        <v>0</v>
      </c>
      <c r="AW62" s="209">
        <f t="shared" si="18"/>
        <v>0</v>
      </c>
      <c r="AX62" s="209">
        <f t="shared" si="20"/>
        <v>0</v>
      </c>
    </row>
    <row r="63" spans="2:50" ht="30" customHeight="1" hidden="1">
      <c r="B63" s="20"/>
      <c r="C63" s="21"/>
      <c r="D63" s="28"/>
      <c r="E63" s="81" t="s">
        <v>96</v>
      </c>
      <c r="F63" s="82" t="s">
        <v>38</v>
      </c>
      <c r="G63" s="82" t="s">
        <v>38</v>
      </c>
      <c r="H63" s="83">
        <v>3.75</v>
      </c>
      <c r="I63" s="83">
        <v>4</v>
      </c>
      <c r="J63" s="83">
        <f t="shared" si="21"/>
        <v>15</v>
      </c>
      <c r="K63" s="84" t="e">
        <f>#REF!*J63</f>
        <v>#REF!</v>
      </c>
      <c r="L63" s="83"/>
      <c r="M63" s="84"/>
      <c r="N63" s="83">
        <v>10</v>
      </c>
      <c r="O63" s="84">
        <f>103283.8-10871.4</f>
        <v>92412.40000000001</v>
      </c>
      <c r="P63" s="83">
        <v>10</v>
      </c>
      <c r="Q63" s="84">
        <v>107953</v>
      </c>
      <c r="R63" s="86"/>
      <c r="S63" s="86"/>
      <c r="T63" s="22"/>
      <c r="U63" s="23"/>
      <c r="V63" s="85"/>
      <c r="W63" s="113"/>
      <c r="X63" s="86"/>
      <c r="Y63" s="113"/>
      <c r="Z63" s="24"/>
      <c r="AA63" s="25"/>
      <c r="AB63" s="87"/>
      <c r="AC63" s="120"/>
      <c r="AD63" s="87"/>
      <c r="AE63" s="120"/>
      <c r="AF63" s="87"/>
      <c r="AG63" s="120"/>
      <c r="AH63" s="120"/>
      <c r="AI63" s="120"/>
      <c r="AJ63" s="24">
        <f t="shared" si="15"/>
        <v>0</v>
      </c>
      <c r="AK63" s="409">
        <f t="shared" si="15"/>
        <v>0</v>
      </c>
      <c r="AL63" s="24"/>
      <c r="AM63" s="25">
        <f t="shared" si="22"/>
        <v>0</v>
      </c>
      <c r="AN63" s="129">
        <v>0</v>
      </c>
      <c r="AO63" s="120">
        <v>0</v>
      </c>
      <c r="AP63" s="129"/>
      <c r="AQ63" s="129"/>
      <c r="AR63" s="120"/>
      <c r="AS63" s="120">
        <f t="shared" si="19"/>
        <v>0</v>
      </c>
      <c r="AT63" s="24">
        <f t="shared" si="23"/>
        <v>0</v>
      </c>
      <c r="AU63" s="25">
        <f t="shared" si="17"/>
        <v>0</v>
      </c>
      <c r="AV63" s="24">
        <f t="shared" si="24"/>
        <v>0</v>
      </c>
      <c r="AW63" s="209">
        <f t="shared" si="18"/>
        <v>0</v>
      </c>
      <c r="AX63" s="209">
        <f t="shared" si="20"/>
        <v>0</v>
      </c>
    </row>
    <row r="64" spans="2:50" ht="30" customHeight="1" hidden="1">
      <c r="B64" s="20"/>
      <c r="C64" s="21"/>
      <c r="D64" s="28"/>
      <c r="E64" s="81" t="s">
        <v>97</v>
      </c>
      <c r="F64" s="82" t="s">
        <v>59</v>
      </c>
      <c r="G64" s="82" t="s">
        <v>59</v>
      </c>
      <c r="H64" s="83">
        <v>500</v>
      </c>
      <c r="I64" s="83">
        <v>5</v>
      </c>
      <c r="J64" s="83">
        <f t="shared" si="21"/>
        <v>2500</v>
      </c>
      <c r="K64" s="84" t="e">
        <f>#REF!*J64</f>
        <v>#REF!</v>
      </c>
      <c r="L64" s="83"/>
      <c r="M64" s="84"/>
      <c r="N64" s="83"/>
      <c r="O64" s="84"/>
      <c r="P64" s="83">
        <v>500</v>
      </c>
      <c r="Q64" s="84">
        <v>38935</v>
      </c>
      <c r="R64" s="86"/>
      <c r="S64" s="86"/>
      <c r="T64" s="22"/>
      <c r="U64" s="23"/>
      <c r="V64" s="85"/>
      <c r="W64" s="113"/>
      <c r="X64" s="86"/>
      <c r="Y64" s="113"/>
      <c r="Z64" s="24"/>
      <c r="AA64" s="25"/>
      <c r="AB64" s="87"/>
      <c r="AC64" s="120"/>
      <c r="AD64" s="87"/>
      <c r="AE64" s="120"/>
      <c r="AF64" s="87"/>
      <c r="AG64" s="120"/>
      <c r="AH64" s="120"/>
      <c r="AI64" s="120"/>
      <c r="AJ64" s="24">
        <f t="shared" si="15"/>
        <v>0</v>
      </c>
      <c r="AK64" s="409">
        <f t="shared" si="15"/>
        <v>0</v>
      </c>
      <c r="AL64" s="24"/>
      <c r="AM64" s="25">
        <f t="shared" si="22"/>
        <v>0</v>
      </c>
      <c r="AN64" s="129">
        <v>0</v>
      </c>
      <c r="AO64" s="120">
        <v>0</v>
      </c>
      <c r="AP64" s="129"/>
      <c r="AQ64" s="129"/>
      <c r="AR64" s="120"/>
      <c r="AS64" s="120">
        <f t="shared" si="19"/>
        <v>0</v>
      </c>
      <c r="AT64" s="24">
        <f t="shared" si="23"/>
        <v>0</v>
      </c>
      <c r="AU64" s="25">
        <f t="shared" si="17"/>
        <v>0</v>
      </c>
      <c r="AV64" s="24">
        <f t="shared" si="24"/>
        <v>0</v>
      </c>
      <c r="AW64" s="209">
        <f t="shared" si="18"/>
        <v>0</v>
      </c>
      <c r="AX64" s="209">
        <f t="shared" si="20"/>
        <v>0</v>
      </c>
    </row>
    <row r="65" spans="2:50" s="29" customFormat="1" ht="25.5" customHeight="1">
      <c r="B65" s="30"/>
      <c r="C65" s="31"/>
      <c r="D65" s="32" t="s">
        <v>98</v>
      </c>
      <c r="E65" s="88"/>
      <c r="F65" s="89"/>
      <c r="G65" s="89"/>
      <c r="H65" s="90"/>
      <c r="I65" s="90">
        <f>SUM(I50:I63)</f>
        <v>34</v>
      </c>
      <c r="J65" s="90"/>
      <c r="K65" s="90" t="e">
        <f>SUM(K50:K64)</f>
        <v>#REF!</v>
      </c>
      <c r="L65" s="90"/>
      <c r="M65" s="90">
        <f>SUM(M50:M63)</f>
        <v>0</v>
      </c>
      <c r="N65" s="90"/>
      <c r="O65" s="90">
        <f>SUM(O50:O64)</f>
        <v>92412.40000000001</v>
      </c>
      <c r="P65" s="90"/>
      <c r="Q65" s="90">
        <f>SUM(Q50:Q64)</f>
        <v>198800</v>
      </c>
      <c r="R65" s="91"/>
      <c r="S65" s="91"/>
      <c r="T65" s="31"/>
      <c r="U65" s="31"/>
      <c r="V65" s="91"/>
      <c r="W65" s="91"/>
      <c r="X65" s="91"/>
      <c r="Y65" s="91"/>
      <c r="Z65" s="31">
        <f aca="true" t="shared" si="25" ref="Z65:AG65">SUM(Z17:Z58)</f>
        <v>11869</v>
      </c>
      <c r="AA65" s="31">
        <f t="shared" si="25"/>
        <v>2295643.6886</v>
      </c>
      <c r="AB65" s="91">
        <f t="shared" si="25"/>
        <v>0</v>
      </c>
      <c r="AC65" s="91">
        <f t="shared" si="25"/>
        <v>0</v>
      </c>
      <c r="AD65" s="91">
        <f t="shared" si="25"/>
        <v>699</v>
      </c>
      <c r="AE65" s="91">
        <f t="shared" si="25"/>
        <v>1177893.03</v>
      </c>
      <c r="AF65" s="91">
        <f t="shared" si="25"/>
        <v>214</v>
      </c>
      <c r="AG65" s="91">
        <f t="shared" si="25"/>
        <v>132650.55</v>
      </c>
      <c r="AH65" s="91"/>
      <c r="AI65" s="91"/>
      <c r="AJ65" s="31">
        <f>SUM(AJ17:AJ58)</f>
        <v>913</v>
      </c>
      <c r="AK65" s="31">
        <f>SUM(AK17:AK58)</f>
        <v>1310543.58</v>
      </c>
      <c r="AL65" s="31">
        <f aca="true" t="shared" si="26" ref="AL65:AV65">SUM(AL17:AL58)</f>
        <v>1273</v>
      </c>
      <c r="AM65" s="31">
        <f t="shared" si="26"/>
        <v>168615.89000000004</v>
      </c>
      <c r="AN65" s="91">
        <f t="shared" si="26"/>
        <v>11869</v>
      </c>
      <c r="AO65" s="91">
        <f t="shared" si="26"/>
        <v>2300400.4586000005</v>
      </c>
      <c r="AP65" s="91">
        <f t="shared" si="26"/>
        <v>913</v>
      </c>
      <c r="AQ65" s="91">
        <f t="shared" si="26"/>
        <v>1273</v>
      </c>
      <c r="AR65" s="91">
        <f t="shared" si="26"/>
        <v>63649.953599999986</v>
      </c>
      <c r="AS65" s="91">
        <f t="shared" si="26"/>
        <v>184194.83599999998</v>
      </c>
      <c r="AT65" s="91">
        <f t="shared" si="26"/>
        <v>11509</v>
      </c>
      <c r="AU65" s="91">
        <f t="shared" si="26"/>
        <v>3437571.378600001</v>
      </c>
      <c r="AV65" s="91">
        <f t="shared" si="26"/>
        <v>11509</v>
      </c>
      <c r="AW65" s="209">
        <f t="shared" si="18"/>
        <v>11509</v>
      </c>
      <c r="AX65" s="209">
        <f t="shared" si="20"/>
        <v>0</v>
      </c>
    </row>
    <row r="66" spans="2:48" s="7" customFormat="1" ht="16.5">
      <c r="B66" s="34"/>
      <c r="C66" s="35"/>
      <c r="D66" s="36"/>
      <c r="E66" s="92"/>
      <c r="F66" s="93"/>
      <c r="G66" s="93"/>
      <c r="H66" s="94"/>
      <c r="I66" s="94"/>
      <c r="J66" s="94"/>
      <c r="K66" s="95"/>
      <c r="L66" s="94"/>
      <c r="M66" s="95"/>
      <c r="N66" s="94"/>
      <c r="O66" s="95"/>
      <c r="P66" s="94"/>
      <c r="Q66" s="95"/>
      <c r="R66" s="96"/>
      <c r="S66" s="96"/>
      <c r="T66" s="37"/>
      <c r="U66" s="38"/>
      <c r="V66" s="115"/>
      <c r="W66" s="116"/>
      <c r="X66" s="115"/>
      <c r="Y66" s="116"/>
      <c r="Z66" s="40"/>
      <c r="AA66" s="41"/>
      <c r="AB66" s="121"/>
      <c r="AC66" s="122"/>
      <c r="AD66" s="121"/>
      <c r="AE66" s="122"/>
      <c r="AF66" s="121"/>
      <c r="AG66" s="122"/>
      <c r="AH66" s="122"/>
      <c r="AI66" s="122"/>
      <c r="AJ66" s="40"/>
      <c r="AK66" s="410"/>
      <c r="AL66" s="40"/>
      <c r="AM66" s="41"/>
      <c r="AN66" s="94"/>
      <c r="AO66" s="95"/>
      <c r="AP66" s="121"/>
      <c r="AQ66" s="121"/>
      <c r="AR66" s="122"/>
      <c r="AS66" s="122"/>
      <c r="AT66" s="40"/>
      <c r="AU66" s="41"/>
      <c r="AV66" s="39"/>
    </row>
    <row r="67" spans="4:47" ht="16.5">
      <c r="D67" s="42"/>
      <c r="E67" s="97"/>
      <c r="F67" s="74"/>
      <c r="H67" s="75"/>
      <c r="I67" s="75"/>
      <c r="J67" s="97"/>
      <c r="AD67" s="123"/>
      <c r="AT67" s="43"/>
      <c r="AU67" s="26"/>
    </row>
    <row r="68" spans="1:50" s="47" customFormat="1" ht="20.25">
      <c r="A68" s="44"/>
      <c r="B68" s="44"/>
      <c r="C68" s="44"/>
      <c r="D68" s="45"/>
      <c r="E68" s="98" t="s">
        <v>99</v>
      </c>
      <c r="F68" s="99"/>
      <c r="G68" s="98"/>
      <c r="H68" s="98" t="s">
        <v>100</v>
      </c>
      <c r="I68" s="98"/>
      <c r="J68" s="100"/>
      <c r="K68" s="100"/>
      <c r="L68" s="100"/>
      <c r="M68" s="101">
        <f>M65+O65+Q65</f>
        <v>291212.4</v>
      </c>
      <c r="N68" s="100"/>
      <c r="O68" s="100"/>
      <c r="P68" s="100"/>
      <c r="Q68" s="100"/>
      <c r="R68" s="100"/>
      <c r="S68" s="100"/>
      <c r="T68" s="48"/>
      <c r="U68" s="46"/>
      <c r="V68" s="98"/>
      <c r="W68" s="99"/>
      <c r="X68" s="98"/>
      <c r="Y68" s="98"/>
      <c r="Z68" s="46"/>
      <c r="AA68" s="48"/>
      <c r="AB68" s="98"/>
      <c r="AC68" s="98"/>
      <c r="AD68" s="98"/>
      <c r="AE68" s="98"/>
      <c r="AF68" s="98"/>
      <c r="AG68" s="98"/>
      <c r="AH68" s="98"/>
      <c r="AI68" s="98"/>
      <c r="AJ68" s="46"/>
      <c r="AK68" s="411"/>
      <c r="AL68" s="44"/>
      <c r="AM68" s="49"/>
      <c r="AN68" s="102"/>
      <c r="AO68" s="98"/>
      <c r="AP68" s="130"/>
      <c r="AQ68" s="131"/>
      <c r="AR68" s="132"/>
      <c r="AS68" s="133"/>
      <c r="AT68" s="51"/>
      <c r="AU68" s="52"/>
      <c r="AV68" s="50"/>
      <c r="AW68" s="50"/>
      <c r="AX68" s="50"/>
    </row>
    <row r="69" spans="1:50" s="47" customFormat="1" ht="20.25">
      <c r="A69" s="44"/>
      <c r="B69" s="44"/>
      <c r="C69" s="44" t="s">
        <v>163</v>
      </c>
      <c r="D69" s="45"/>
      <c r="E69" s="102"/>
      <c r="F69" s="98"/>
      <c r="G69" s="98"/>
      <c r="H69" s="98"/>
      <c r="I69" s="98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48"/>
      <c r="U69" s="46"/>
      <c r="V69" s="98"/>
      <c r="W69" s="99"/>
      <c r="X69" s="98"/>
      <c r="Y69" s="98"/>
      <c r="Z69" s="46"/>
      <c r="AA69" s="48" t="s">
        <v>100</v>
      </c>
      <c r="AB69" s="98"/>
      <c r="AC69" s="98"/>
      <c r="AD69" s="98"/>
      <c r="AE69" s="98"/>
      <c r="AF69" s="98"/>
      <c r="AG69" s="98"/>
      <c r="AH69" s="98"/>
      <c r="AI69" s="98"/>
      <c r="AJ69" s="46"/>
      <c r="AK69" s="411"/>
      <c r="AL69" s="44"/>
      <c r="AM69" s="49"/>
      <c r="AN69" s="102"/>
      <c r="AO69" s="98"/>
      <c r="AP69" s="130"/>
      <c r="AQ69" s="131"/>
      <c r="AR69" s="134"/>
      <c r="AS69" s="133"/>
      <c r="AT69" s="51"/>
      <c r="AU69" s="53"/>
      <c r="AV69" s="50"/>
      <c r="AW69" s="50"/>
      <c r="AX69" s="50"/>
    </row>
    <row r="70" spans="1:50" s="47" customFormat="1" ht="20.25">
      <c r="A70" s="44"/>
      <c r="B70" s="44"/>
      <c r="C70" s="44"/>
      <c r="D70" s="45"/>
      <c r="E70" s="102"/>
      <c r="F70" s="98"/>
      <c r="G70" s="98"/>
      <c r="H70" s="98"/>
      <c r="I70" s="98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48"/>
      <c r="U70" s="46"/>
      <c r="V70" s="98"/>
      <c r="W70" s="99"/>
      <c r="X70" s="98"/>
      <c r="Y70" s="98"/>
      <c r="Z70" s="46"/>
      <c r="AA70" s="48"/>
      <c r="AB70" s="98"/>
      <c r="AC70" s="98"/>
      <c r="AD70" s="98"/>
      <c r="AE70" s="124"/>
      <c r="AF70" s="98"/>
      <c r="AG70" s="98"/>
      <c r="AH70" s="98"/>
      <c r="AI70" s="98"/>
      <c r="AJ70" s="46"/>
      <c r="AK70" s="411"/>
      <c r="AL70" s="44"/>
      <c r="AM70" s="49"/>
      <c r="AN70" s="102"/>
      <c r="AO70" s="98"/>
      <c r="AP70" s="135"/>
      <c r="AQ70" s="131"/>
      <c r="AR70" s="132"/>
      <c r="AS70" s="133"/>
      <c r="AT70" s="51"/>
      <c r="AU70" s="54"/>
      <c r="AV70" s="50"/>
      <c r="AW70" s="50"/>
      <c r="AX70" s="50"/>
    </row>
    <row r="71" spans="1:50" s="47" customFormat="1" ht="20.25">
      <c r="A71" s="55"/>
      <c r="B71" s="55"/>
      <c r="C71" s="55"/>
      <c r="D71" s="45"/>
      <c r="E71" s="103"/>
      <c r="F71" s="104"/>
      <c r="G71" s="104"/>
      <c r="H71" s="105"/>
      <c r="I71" s="105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48"/>
      <c r="U71" s="54"/>
      <c r="V71" s="117"/>
      <c r="W71" s="99"/>
      <c r="X71" s="99"/>
      <c r="Y71" s="99"/>
      <c r="AA71" s="56"/>
      <c r="AB71" s="99"/>
      <c r="AC71" s="99"/>
      <c r="AD71" s="99"/>
      <c r="AE71" s="99"/>
      <c r="AF71" s="99"/>
      <c r="AG71" s="99"/>
      <c r="AH71" s="99"/>
      <c r="AI71" s="99"/>
      <c r="AK71" s="412"/>
      <c r="AL71" s="57"/>
      <c r="AM71" s="58"/>
      <c r="AN71" s="103"/>
      <c r="AO71" s="136"/>
      <c r="AP71" s="130"/>
      <c r="AQ71" s="131"/>
      <c r="AR71" s="132"/>
      <c r="AS71" s="133"/>
      <c r="AT71" s="59"/>
      <c r="AU71" s="60"/>
      <c r="AV71" s="50"/>
      <c r="AW71" s="50"/>
      <c r="AX71" s="50"/>
    </row>
    <row r="72" spans="1:50" s="47" customFormat="1" ht="15.75" customHeight="1">
      <c r="A72" s="61"/>
      <c r="B72" s="61"/>
      <c r="C72" s="722" t="s">
        <v>101</v>
      </c>
      <c r="D72" s="62"/>
      <c r="E72" s="106" t="s">
        <v>101</v>
      </c>
      <c r="F72" s="99"/>
      <c r="G72" s="106"/>
      <c r="H72" s="723" t="s">
        <v>102</v>
      </c>
      <c r="I72" s="723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64"/>
      <c r="U72" s="65"/>
      <c r="V72" s="118"/>
      <c r="W72" s="99"/>
      <c r="X72" s="98"/>
      <c r="Y72" s="106"/>
      <c r="Z72" s="63"/>
      <c r="AA72" s="56" t="s">
        <v>102</v>
      </c>
      <c r="AB72" s="106"/>
      <c r="AC72" s="106"/>
      <c r="AD72" s="106"/>
      <c r="AE72" s="106"/>
      <c r="AF72" s="106"/>
      <c r="AG72" s="106"/>
      <c r="AH72" s="106"/>
      <c r="AI72" s="106"/>
      <c r="AJ72" s="63"/>
      <c r="AK72" s="413"/>
      <c r="AL72" s="61"/>
      <c r="AM72" s="63"/>
      <c r="AN72" s="137"/>
      <c r="AO72" s="106"/>
      <c r="AP72" s="137"/>
      <c r="AQ72" s="138"/>
      <c r="AR72" s="139"/>
      <c r="AS72" s="133"/>
      <c r="AT72" s="50"/>
      <c r="AU72" s="54"/>
      <c r="AV72" s="50"/>
      <c r="AW72" s="50"/>
      <c r="AX72" s="50"/>
    </row>
    <row r="73" spans="1:50" s="70" customFormat="1" ht="18.75">
      <c r="A73" s="3"/>
      <c r="B73" s="3"/>
      <c r="C73" s="722"/>
      <c r="D73" s="66"/>
      <c r="E73" s="72"/>
      <c r="F73" s="108"/>
      <c r="G73" s="108"/>
      <c r="H73" s="108"/>
      <c r="I73" s="108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68"/>
      <c r="U73" s="67"/>
      <c r="V73" s="108"/>
      <c r="W73" s="108"/>
      <c r="X73" s="108"/>
      <c r="Y73" s="108"/>
      <c r="Z73" s="67"/>
      <c r="AA73" s="68"/>
      <c r="AB73" s="108"/>
      <c r="AC73" s="108"/>
      <c r="AD73" s="108"/>
      <c r="AE73" s="108"/>
      <c r="AF73" s="108"/>
      <c r="AG73" s="108"/>
      <c r="AH73" s="108"/>
      <c r="AI73" s="108"/>
      <c r="AJ73" s="67"/>
      <c r="AK73" s="414"/>
      <c r="AL73" s="69"/>
      <c r="AM73" s="67"/>
      <c r="AN73" s="140"/>
      <c r="AO73" s="108"/>
      <c r="AP73" s="126"/>
      <c r="AQ73" s="141"/>
      <c r="AR73" s="142"/>
      <c r="AS73" s="143"/>
      <c r="AT73" s="387"/>
      <c r="AU73" s="4"/>
      <c r="AV73" s="387"/>
      <c r="AW73" s="387"/>
      <c r="AX73" s="387"/>
    </row>
    <row r="74" spans="1:50" s="70" customFormat="1" ht="66.75" customHeight="1">
      <c r="A74" s="3"/>
      <c r="B74" s="3"/>
      <c r="C74" s="3" t="s">
        <v>156</v>
      </c>
      <c r="D74" s="66"/>
      <c r="E74" s="724" t="s">
        <v>146</v>
      </c>
      <c r="F74" s="724"/>
      <c r="G74" s="110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71"/>
      <c r="U74" s="71"/>
      <c r="V74" s="119"/>
      <c r="W74" s="119"/>
      <c r="X74" s="72"/>
      <c r="Y74" s="72"/>
      <c r="Z74" s="3"/>
      <c r="AA74" s="6"/>
      <c r="AB74" s="72"/>
      <c r="AC74" s="72"/>
      <c r="AD74" s="72"/>
      <c r="AE74" s="72"/>
      <c r="AF74" s="72"/>
      <c r="AG74" s="72"/>
      <c r="AH74" s="72"/>
      <c r="AI74" s="72"/>
      <c r="AJ74" s="3"/>
      <c r="AK74" s="33"/>
      <c r="AL74" s="7"/>
      <c r="AM74" s="3"/>
      <c r="AN74" s="126"/>
      <c r="AO74" s="72"/>
      <c r="AP74" s="126"/>
      <c r="AQ74" s="144"/>
      <c r="AR74" s="142"/>
      <c r="AS74" s="143"/>
      <c r="AT74" s="387"/>
      <c r="AU74" s="4"/>
      <c r="AV74" s="387"/>
      <c r="AW74" s="387"/>
      <c r="AX74" s="387"/>
    </row>
    <row r="75" spans="3:48" s="6" customFormat="1" ht="16.5">
      <c r="C75" s="4"/>
      <c r="D75" s="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2"/>
      <c r="P75" s="72"/>
      <c r="Q75" s="72"/>
      <c r="R75" s="74"/>
      <c r="S75" s="74"/>
      <c r="T75" s="3"/>
      <c r="U75" s="3"/>
      <c r="V75" s="72"/>
      <c r="W75" s="72"/>
      <c r="X75" s="72"/>
      <c r="Y75" s="72"/>
      <c r="Z75" s="3"/>
      <c r="AB75" s="73"/>
      <c r="AC75" s="73"/>
      <c r="AD75" s="73"/>
      <c r="AE75" s="73"/>
      <c r="AF75" s="73"/>
      <c r="AG75" s="73"/>
      <c r="AH75" s="73"/>
      <c r="AI75" s="73"/>
      <c r="AK75" s="415"/>
      <c r="AL75" s="387"/>
      <c r="AN75" s="145"/>
      <c r="AO75" s="73"/>
      <c r="AP75" s="145"/>
      <c r="AQ75" s="145"/>
      <c r="AR75" s="73"/>
      <c r="AS75" s="73"/>
      <c r="AT75" s="386"/>
      <c r="AV75" s="386"/>
    </row>
  </sheetData>
  <sheetProtection/>
  <mergeCells count="41">
    <mergeCell ref="B6:AV6"/>
    <mergeCell ref="B7:AV7"/>
    <mergeCell ref="B8:AV8"/>
    <mergeCell ref="B9:AV9"/>
    <mergeCell ref="B10:AV10"/>
    <mergeCell ref="B11:AV11"/>
    <mergeCell ref="AN13:AV13"/>
    <mergeCell ref="B14:B16"/>
    <mergeCell ref="C14:C16"/>
    <mergeCell ref="D14:D16"/>
    <mergeCell ref="E14:E16"/>
    <mergeCell ref="F14:F16"/>
    <mergeCell ref="G14:G16"/>
    <mergeCell ref="H14:H16"/>
    <mergeCell ref="I14:I16"/>
    <mergeCell ref="J14:K15"/>
    <mergeCell ref="L14:Q14"/>
    <mergeCell ref="R14:R16"/>
    <mergeCell ref="S14:S16"/>
    <mergeCell ref="T14:U15"/>
    <mergeCell ref="V14:W15"/>
    <mergeCell ref="X14:Y15"/>
    <mergeCell ref="AF15:AG15"/>
    <mergeCell ref="AH15:AI15"/>
    <mergeCell ref="AT15:AU15"/>
    <mergeCell ref="Z14:AA15"/>
    <mergeCell ref="AB14:AI14"/>
    <mergeCell ref="AJ14:AK15"/>
    <mergeCell ref="AL14:AM15"/>
    <mergeCell ref="AN14:AO15"/>
    <mergeCell ref="AP14:AP15"/>
    <mergeCell ref="C72:C73"/>
    <mergeCell ref="H72:I72"/>
    <mergeCell ref="E74:F74"/>
    <mergeCell ref="AQ14:AS15"/>
    <mergeCell ref="AT14:AV14"/>
    <mergeCell ref="L15:M15"/>
    <mergeCell ref="N15:O15"/>
    <mergeCell ref="P15:Q15"/>
    <mergeCell ref="AB15:AC15"/>
    <mergeCell ref="AD15:AE15"/>
  </mergeCells>
  <printOptions/>
  <pageMargins left="0.2362204724409449" right="0.2362204724409449" top="0.7480314960629921" bottom="0.7480314960629921" header="0.31496062992125984" footer="0.31496062992125984"/>
  <pageSetup fitToHeight="2" fitToWidth="1" horizontalDpi="180" verticalDpi="18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6"/>
  <sheetViews>
    <sheetView view="pageBreakPreview" zoomScale="70" zoomScaleSheetLayoutView="70" zoomScalePageLayoutView="0" workbookViewId="0" topLeftCell="A1">
      <selection activeCell="AN16" sqref="AN16"/>
    </sheetView>
  </sheetViews>
  <sheetFormatPr defaultColWidth="9.140625" defaultRowHeight="15"/>
  <cols>
    <col min="1" max="1" width="3.28125" style="3" customWidth="1"/>
    <col min="2" max="2" width="6.00390625" style="3" customWidth="1"/>
    <col min="3" max="3" width="25.28125" style="4" customWidth="1"/>
    <col min="4" max="4" width="43.7109375" style="5" customWidth="1"/>
    <col min="5" max="5" width="24.57421875" style="73" customWidth="1"/>
    <col min="6" max="6" width="35.8515625" style="73" customWidth="1"/>
    <col min="7" max="7" width="10.7109375" style="73" customWidth="1"/>
    <col min="8" max="8" width="7.8515625" style="73" customWidth="1"/>
    <col min="9" max="9" width="13.28125" style="73" customWidth="1"/>
    <col min="10" max="10" width="10.57421875" style="73" customWidth="1"/>
    <col min="11" max="11" width="10.8515625" style="73" customWidth="1"/>
    <col min="12" max="12" width="14.57421875" style="73" customWidth="1"/>
    <col min="13" max="13" width="9.140625" style="73" customWidth="1"/>
    <col min="14" max="14" width="18.00390625" style="73" customWidth="1"/>
    <col min="15" max="15" width="10.421875" style="73" customWidth="1"/>
    <col min="16" max="16" width="15.00390625" style="72" customWidth="1"/>
    <col min="17" max="17" width="10.28125" style="72" customWidth="1"/>
    <col min="18" max="18" width="14.7109375" style="72" customWidth="1"/>
    <col min="19" max="19" width="15.57421875" style="74" customWidth="1"/>
    <col min="20" max="20" width="12.28125" style="74" customWidth="1"/>
    <col min="21" max="21" width="9.00390625" style="3" customWidth="1"/>
    <col min="22" max="22" width="12.57421875" style="3" customWidth="1"/>
    <col min="23" max="23" width="10.57421875" style="72" customWidth="1"/>
    <col min="24" max="24" width="12.57421875" style="72" customWidth="1"/>
    <col min="25" max="25" width="9.8515625" style="72" customWidth="1"/>
    <col min="26" max="26" width="12.57421875" style="72" customWidth="1"/>
    <col min="27" max="27" width="11.8515625" style="3" customWidth="1"/>
    <col min="28" max="28" width="14.140625" style="6" customWidth="1"/>
    <col min="29" max="29" width="10.421875" style="72" customWidth="1"/>
    <col min="30" max="30" width="12.140625" style="72" customWidth="1"/>
    <col min="31" max="31" width="9.7109375" style="72" customWidth="1"/>
    <col min="32" max="32" width="17.28125" style="72" customWidth="1"/>
    <col min="33" max="33" width="11.8515625" style="72" customWidth="1"/>
    <col min="34" max="36" width="14.8515625" style="72" customWidth="1"/>
    <col min="37" max="37" width="12.57421875" style="3" customWidth="1"/>
    <col min="38" max="38" width="14.7109375" style="33" customWidth="1"/>
    <col min="39" max="39" width="11.57421875" style="443" customWidth="1"/>
    <col min="40" max="40" width="23.57421875" style="3" customWidth="1"/>
    <col min="41" max="41" width="13.00390625" style="126" customWidth="1"/>
    <col min="42" max="42" width="16.421875" style="72" customWidth="1"/>
    <col min="43" max="43" width="15.421875" style="126" customWidth="1"/>
    <col min="44" max="44" width="10.421875" style="126" customWidth="1"/>
    <col min="45" max="45" width="21.57421875" style="72" customWidth="1"/>
    <col min="46" max="46" width="16.421875" style="72" customWidth="1"/>
    <col min="47" max="47" width="11.28125" style="7" customWidth="1"/>
    <col min="48" max="48" width="14.140625" style="3" customWidth="1"/>
    <col min="49" max="49" width="19.28125" style="7" customWidth="1"/>
    <col min="50" max="50" width="16.28125" style="3" customWidth="1"/>
    <col min="51" max="51" width="14.421875" style="3" customWidth="1"/>
    <col min="52" max="16384" width="9.140625" style="3" customWidth="1"/>
  </cols>
  <sheetData>
    <row r="1" ht="16.5">
      <c r="AM1" s="2" t="s">
        <v>0</v>
      </c>
    </row>
    <row r="2" spans="4:68" ht="21.75" customHeight="1">
      <c r="D2" s="8"/>
      <c r="E2" s="72"/>
      <c r="F2" s="75"/>
      <c r="I2" s="74"/>
      <c r="J2" s="74"/>
      <c r="K2" s="75"/>
      <c r="L2" s="75"/>
      <c r="M2" s="75"/>
      <c r="N2" s="75"/>
      <c r="O2" s="75"/>
      <c r="P2" s="75"/>
      <c r="Q2" s="75"/>
      <c r="R2" s="75"/>
      <c r="U2" s="9"/>
      <c r="V2" s="9"/>
      <c r="W2" s="75"/>
      <c r="X2" s="75"/>
      <c r="Y2" s="75"/>
      <c r="Z2" s="75"/>
      <c r="AA2" s="9"/>
      <c r="AM2" s="1" t="s">
        <v>1</v>
      </c>
      <c r="AO2" s="125" t="s">
        <v>0</v>
      </c>
      <c r="AW2" s="3"/>
      <c r="AX2" s="7"/>
      <c r="BA2" s="7"/>
      <c r="BC2" s="443"/>
      <c r="BD2" s="443"/>
      <c r="BE2" s="443"/>
      <c r="BF2" s="443"/>
      <c r="BG2" s="443"/>
      <c r="BH2" s="443"/>
      <c r="BI2" s="443"/>
      <c r="BJ2" s="443"/>
      <c r="BK2" s="443"/>
      <c r="BL2" s="443"/>
      <c r="BM2" s="443"/>
      <c r="BN2" s="443"/>
      <c r="BO2" s="443"/>
      <c r="BP2" s="443"/>
    </row>
    <row r="3" spans="4:68" ht="15" customHeight="1">
      <c r="D3" s="8"/>
      <c r="E3" s="72"/>
      <c r="F3" s="75"/>
      <c r="I3" s="74"/>
      <c r="J3" s="74"/>
      <c r="K3" s="75"/>
      <c r="L3" s="75"/>
      <c r="M3" s="75"/>
      <c r="N3" s="75"/>
      <c r="O3" s="75"/>
      <c r="P3" s="75"/>
      <c r="Q3" s="75"/>
      <c r="R3" s="75"/>
      <c r="U3" s="9"/>
      <c r="V3" s="9"/>
      <c r="W3" s="75"/>
      <c r="X3" s="75"/>
      <c r="Y3" s="75"/>
      <c r="Z3" s="75"/>
      <c r="AA3" s="9"/>
      <c r="AM3" s="1" t="s">
        <v>2</v>
      </c>
      <c r="AO3" s="126" t="s">
        <v>1</v>
      </c>
      <c r="AW3" s="3"/>
      <c r="AX3" s="7"/>
      <c r="BA3" s="7"/>
      <c r="BC3" s="443"/>
      <c r="BD3" s="443"/>
      <c r="BE3" s="443"/>
      <c r="BF3" s="443"/>
      <c r="BG3" s="443"/>
      <c r="BH3" s="443"/>
      <c r="BI3" s="443"/>
      <c r="BJ3" s="443"/>
      <c r="BK3" s="443"/>
      <c r="BL3" s="443"/>
      <c r="BM3" s="443"/>
      <c r="BN3" s="443"/>
      <c r="BO3" s="443"/>
      <c r="BP3" s="443"/>
    </row>
    <row r="4" spans="4:68" ht="16.5">
      <c r="D4" s="8"/>
      <c r="E4" s="72"/>
      <c r="F4" s="75"/>
      <c r="I4" s="74"/>
      <c r="J4" s="74"/>
      <c r="K4" s="75"/>
      <c r="L4" s="75"/>
      <c r="M4" s="75"/>
      <c r="N4" s="75"/>
      <c r="O4" s="75"/>
      <c r="P4" s="75"/>
      <c r="Q4" s="75"/>
      <c r="R4" s="75"/>
      <c r="U4" s="9"/>
      <c r="V4" s="9"/>
      <c r="W4" s="75"/>
      <c r="X4" s="75"/>
      <c r="Y4" s="75"/>
      <c r="Z4" s="75"/>
      <c r="AA4" s="9"/>
      <c r="AM4" s="1" t="s">
        <v>3</v>
      </c>
      <c r="AO4" s="126" t="s">
        <v>2</v>
      </c>
      <c r="AW4" s="3"/>
      <c r="AX4" s="7"/>
      <c r="BA4" s="7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</row>
    <row r="5" spans="4:68" ht="16.5">
      <c r="D5" s="8"/>
      <c r="E5" s="72"/>
      <c r="F5" s="75"/>
      <c r="I5" s="74"/>
      <c r="J5" s="74"/>
      <c r="K5" s="75"/>
      <c r="L5" s="75"/>
      <c r="M5" s="75"/>
      <c r="N5" s="75"/>
      <c r="O5" s="75"/>
      <c r="P5" s="75"/>
      <c r="Q5" s="75"/>
      <c r="R5" s="75"/>
      <c r="U5" s="9"/>
      <c r="V5" s="9"/>
      <c r="W5" s="75"/>
      <c r="X5" s="75"/>
      <c r="Y5" s="75"/>
      <c r="Z5" s="75"/>
      <c r="AA5" s="9"/>
      <c r="AO5" s="126" t="s">
        <v>3</v>
      </c>
      <c r="AW5" s="3"/>
      <c r="AX5" s="7"/>
      <c r="BA5" s="7"/>
      <c r="BC5" s="443"/>
      <c r="BD5" s="443"/>
      <c r="BE5" s="443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</row>
    <row r="6" spans="2:68" ht="15.75">
      <c r="B6" s="758" t="s">
        <v>4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8"/>
      <c r="AS6" s="758"/>
      <c r="AT6" s="758"/>
      <c r="AU6" s="758"/>
      <c r="AV6" s="758"/>
      <c r="AW6" s="758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443"/>
      <c r="BJ6" s="443"/>
      <c r="BK6" s="443"/>
      <c r="BL6" s="443"/>
      <c r="BM6" s="443"/>
      <c r="BN6" s="443"/>
      <c r="BO6" s="443"/>
      <c r="BP6" s="443"/>
    </row>
    <row r="7" spans="2:68" ht="15.75">
      <c r="B7" s="759" t="s">
        <v>5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759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443"/>
      <c r="BJ7" s="443"/>
      <c r="BK7" s="443"/>
      <c r="BL7" s="443"/>
      <c r="BM7" s="443"/>
      <c r="BN7" s="443"/>
      <c r="BO7" s="443"/>
      <c r="BP7" s="443"/>
    </row>
    <row r="8" spans="2:68" ht="15.75">
      <c r="B8" s="759" t="s">
        <v>6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  <c r="AD8" s="759"/>
      <c r="AE8" s="759"/>
      <c r="AF8" s="759"/>
      <c r="AG8" s="759"/>
      <c r="AH8" s="759"/>
      <c r="AI8" s="759"/>
      <c r="AJ8" s="759"/>
      <c r="AK8" s="759"/>
      <c r="AL8" s="759"/>
      <c r="AM8" s="759"/>
      <c r="AN8" s="759"/>
      <c r="AO8" s="759"/>
      <c r="AP8" s="759"/>
      <c r="AQ8" s="759"/>
      <c r="AR8" s="759"/>
      <c r="AS8" s="759"/>
      <c r="AT8" s="759"/>
      <c r="AU8" s="759"/>
      <c r="AV8" s="759"/>
      <c r="AW8" s="759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443"/>
      <c r="BJ8" s="443"/>
      <c r="BK8" s="443"/>
      <c r="BL8" s="443"/>
      <c r="BM8" s="443"/>
      <c r="BN8" s="443"/>
      <c r="BO8" s="443"/>
      <c r="BP8" s="443"/>
    </row>
    <row r="9" spans="2:68" ht="15.75">
      <c r="B9" s="752" t="s">
        <v>139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75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443"/>
      <c r="BJ9" s="443"/>
      <c r="BK9" s="443"/>
      <c r="BL9" s="443"/>
      <c r="BM9" s="443"/>
      <c r="BN9" s="443"/>
      <c r="BO9" s="443"/>
      <c r="BP9" s="443"/>
    </row>
    <row r="10" spans="2:68" ht="15.75">
      <c r="B10" s="752" t="s">
        <v>244</v>
      </c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752"/>
      <c r="AR10" s="752"/>
      <c r="AS10" s="752"/>
      <c r="AT10" s="752"/>
      <c r="AU10" s="752"/>
      <c r="AV10" s="752"/>
      <c r="AW10" s="75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443"/>
      <c r="BJ10" s="443"/>
      <c r="BK10" s="443"/>
      <c r="BL10" s="443"/>
      <c r="BM10" s="443"/>
      <c r="BN10" s="443"/>
      <c r="BO10" s="443"/>
      <c r="BP10" s="443"/>
    </row>
    <row r="11" spans="2:68" s="13" customFormat="1" ht="15.75">
      <c r="B11" s="760" t="s">
        <v>7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760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5"/>
      <c r="BJ11" s="15"/>
      <c r="BK11" s="15"/>
      <c r="BL11" s="15"/>
      <c r="BM11" s="15"/>
      <c r="BN11" s="15"/>
      <c r="BO11" s="15"/>
      <c r="BP11" s="15"/>
    </row>
    <row r="12" spans="4:68" ht="13.5" customHeight="1">
      <c r="D12" s="16"/>
      <c r="E12" s="76"/>
      <c r="F12" s="76"/>
      <c r="G12" s="76"/>
      <c r="H12" s="76"/>
      <c r="I12" s="77"/>
      <c r="J12" s="77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17"/>
      <c r="V12" s="17"/>
      <c r="W12" s="76"/>
      <c r="X12" s="76"/>
      <c r="Y12" s="76"/>
      <c r="Z12" s="76"/>
      <c r="AA12" s="17"/>
      <c r="AB12" s="17"/>
      <c r="AC12" s="76"/>
      <c r="AD12" s="76"/>
      <c r="AE12" s="76"/>
      <c r="AF12" s="76"/>
      <c r="AG12" s="76"/>
      <c r="AH12" s="76"/>
      <c r="AI12" s="76"/>
      <c r="AJ12" s="76"/>
      <c r="AK12" s="17"/>
      <c r="AL12" s="392"/>
      <c r="AM12" s="15"/>
      <c r="AN12" s="17"/>
      <c r="AO12" s="127"/>
      <c r="AP12" s="76"/>
      <c r="AQ12" s="127"/>
      <c r="AR12" s="127"/>
      <c r="AS12" s="76"/>
      <c r="AT12" s="76"/>
      <c r="AU12" s="15"/>
      <c r="AV12" s="17"/>
      <c r="AW12" s="15"/>
      <c r="AX12" s="15"/>
      <c r="AY12" s="17"/>
      <c r="AZ12" s="17"/>
      <c r="BA12" s="15"/>
      <c r="BB12" s="17"/>
      <c r="BC12" s="443"/>
      <c r="BD12" s="443"/>
      <c r="BE12" s="443"/>
      <c r="BF12" s="443"/>
      <c r="BG12" s="443"/>
      <c r="BH12" s="443"/>
      <c r="BI12" s="443"/>
      <c r="BJ12" s="443"/>
      <c r="BK12" s="443"/>
      <c r="BL12" s="443"/>
      <c r="BM12" s="443"/>
      <c r="BN12" s="443"/>
      <c r="BO12" s="443"/>
      <c r="BP12" s="443"/>
    </row>
    <row r="13" spans="4:49" ht="16.5">
      <c r="D13" s="18"/>
      <c r="E13" s="78"/>
      <c r="F13" s="78"/>
      <c r="G13" s="79"/>
      <c r="H13" s="79"/>
      <c r="I13" s="78"/>
      <c r="J13" s="78"/>
      <c r="K13" s="78"/>
      <c r="L13" s="78"/>
      <c r="M13" s="78"/>
      <c r="N13" s="78"/>
      <c r="O13" s="80"/>
      <c r="AO13" s="751"/>
      <c r="AP13" s="751"/>
      <c r="AQ13" s="751"/>
      <c r="AR13" s="751"/>
      <c r="AS13" s="751"/>
      <c r="AT13" s="751"/>
      <c r="AU13" s="752"/>
      <c r="AV13" s="752"/>
      <c r="AW13" s="752"/>
    </row>
    <row r="14" spans="2:49" s="19" customFormat="1" ht="46.5" customHeight="1">
      <c r="B14" s="735" t="s">
        <v>8</v>
      </c>
      <c r="C14" s="753" t="s">
        <v>9</v>
      </c>
      <c r="D14" s="756" t="s">
        <v>10</v>
      </c>
      <c r="E14" s="757" t="s">
        <v>11</v>
      </c>
      <c r="F14" s="761" t="s">
        <v>270</v>
      </c>
      <c r="G14" s="757" t="s">
        <v>12</v>
      </c>
      <c r="H14" s="757" t="s">
        <v>13</v>
      </c>
      <c r="I14" s="757" t="s">
        <v>14</v>
      </c>
      <c r="J14" s="757" t="s">
        <v>15</v>
      </c>
      <c r="K14" s="733" t="s">
        <v>219</v>
      </c>
      <c r="L14" s="733"/>
      <c r="M14" s="733" t="s">
        <v>16</v>
      </c>
      <c r="N14" s="733"/>
      <c r="O14" s="733"/>
      <c r="P14" s="733"/>
      <c r="Q14" s="733"/>
      <c r="R14" s="733"/>
      <c r="S14" s="748" t="s">
        <v>17</v>
      </c>
      <c r="T14" s="748" t="s">
        <v>18</v>
      </c>
      <c r="U14" s="735" t="s">
        <v>19</v>
      </c>
      <c r="V14" s="735"/>
      <c r="W14" s="725" t="s">
        <v>20</v>
      </c>
      <c r="X14" s="737"/>
      <c r="Y14" s="725" t="s">
        <v>21</v>
      </c>
      <c r="Z14" s="737"/>
      <c r="AA14" s="735" t="s">
        <v>22</v>
      </c>
      <c r="AB14" s="735"/>
      <c r="AC14" s="725" t="s">
        <v>140</v>
      </c>
      <c r="AD14" s="736"/>
      <c r="AE14" s="736"/>
      <c r="AF14" s="736"/>
      <c r="AG14" s="736"/>
      <c r="AH14" s="736"/>
      <c r="AI14" s="736"/>
      <c r="AJ14" s="737"/>
      <c r="AK14" s="738" t="s">
        <v>218</v>
      </c>
      <c r="AL14" s="739"/>
      <c r="AM14" s="738" t="s">
        <v>217</v>
      </c>
      <c r="AN14" s="742"/>
      <c r="AO14" s="725" t="s">
        <v>245</v>
      </c>
      <c r="AP14" s="737"/>
      <c r="AQ14" s="746" t="s">
        <v>23</v>
      </c>
      <c r="AR14" s="725" t="s">
        <v>107</v>
      </c>
      <c r="AS14" s="726"/>
      <c r="AT14" s="727"/>
      <c r="AU14" s="731" t="s">
        <v>246</v>
      </c>
      <c r="AV14" s="732"/>
      <c r="AW14" s="732"/>
    </row>
    <row r="15" spans="2:49" s="19" customFormat="1" ht="38.25" customHeight="1">
      <c r="B15" s="735"/>
      <c r="C15" s="754"/>
      <c r="D15" s="756"/>
      <c r="E15" s="757"/>
      <c r="F15" s="761"/>
      <c r="G15" s="757"/>
      <c r="H15" s="757"/>
      <c r="I15" s="757"/>
      <c r="J15" s="757"/>
      <c r="K15" s="733"/>
      <c r="L15" s="733"/>
      <c r="M15" s="733" t="s">
        <v>24</v>
      </c>
      <c r="N15" s="733"/>
      <c r="O15" s="733" t="s">
        <v>25</v>
      </c>
      <c r="P15" s="733"/>
      <c r="Q15" s="733" t="s">
        <v>26</v>
      </c>
      <c r="R15" s="733"/>
      <c r="S15" s="749"/>
      <c r="T15" s="749"/>
      <c r="U15" s="735"/>
      <c r="V15" s="735"/>
      <c r="W15" s="744"/>
      <c r="X15" s="745"/>
      <c r="Y15" s="744"/>
      <c r="Z15" s="745"/>
      <c r="AA15" s="735"/>
      <c r="AB15" s="735"/>
      <c r="AC15" s="762" t="s">
        <v>220</v>
      </c>
      <c r="AD15" s="763"/>
      <c r="AE15" s="733" t="s">
        <v>27</v>
      </c>
      <c r="AF15" s="733"/>
      <c r="AG15" s="733" t="s">
        <v>168</v>
      </c>
      <c r="AH15" s="733"/>
      <c r="AI15" s="733" t="s">
        <v>221</v>
      </c>
      <c r="AJ15" s="733"/>
      <c r="AK15" s="740"/>
      <c r="AL15" s="741"/>
      <c r="AM15" s="740"/>
      <c r="AN15" s="743"/>
      <c r="AO15" s="744"/>
      <c r="AP15" s="745"/>
      <c r="AQ15" s="747"/>
      <c r="AR15" s="728"/>
      <c r="AS15" s="729"/>
      <c r="AT15" s="730"/>
      <c r="AU15" s="734" t="s">
        <v>28</v>
      </c>
      <c r="AV15" s="734"/>
      <c r="AW15" s="417" t="s">
        <v>29</v>
      </c>
    </row>
    <row r="16" spans="2:49" s="19" customFormat="1" ht="63">
      <c r="B16" s="735"/>
      <c r="C16" s="755"/>
      <c r="D16" s="756"/>
      <c r="E16" s="757"/>
      <c r="F16" s="761"/>
      <c r="G16" s="757"/>
      <c r="H16" s="757"/>
      <c r="I16" s="757"/>
      <c r="J16" s="757"/>
      <c r="K16" s="441" t="s">
        <v>30</v>
      </c>
      <c r="L16" s="441" t="s">
        <v>31</v>
      </c>
      <c r="M16" s="441" t="s">
        <v>30</v>
      </c>
      <c r="N16" s="441" t="s">
        <v>31</v>
      </c>
      <c r="O16" s="441" t="s">
        <v>30</v>
      </c>
      <c r="P16" s="441" t="s">
        <v>31</v>
      </c>
      <c r="Q16" s="441" t="s">
        <v>30</v>
      </c>
      <c r="R16" s="441" t="s">
        <v>31</v>
      </c>
      <c r="S16" s="750"/>
      <c r="T16" s="750"/>
      <c r="U16" s="440" t="s">
        <v>32</v>
      </c>
      <c r="V16" s="440" t="s">
        <v>33</v>
      </c>
      <c r="W16" s="438" t="s">
        <v>32</v>
      </c>
      <c r="X16" s="438" t="s">
        <v>33</v>
      </c>
      <c r="Y16" s="438" t="s">
        <v>32</v>
      </c>
      <c r="Z16" s="438" t="s">
        <v>33</v>
      </c>
      <c r="AA16" s="439" t="s">
        <v>34</v>
      </c>
      <c r="AB16" s="439" t="s">
        <v>35</v>
      </c>
      <c r="AC16" s="438" t="s">
        <v>30</v>
      </c>
      <c r="AD16" s="438" t="s">
        <v>31</v>
      </c>
      <c r="AE16" s="438" t="s">
        <v>30</v>
      </c>
      <c r="AF16" s="438" t="s">
        <v>31</v>
      </c>
      <c r="AG16" s="438" t="s">
        <v>30</v>
      </c>
      <c r="AH16" s="438" t="s">
        <v>31</v>
      </c>
      <c r="AI16" s="438" t="s">
        <v>30</v>
      </c>
      <c r="AJ16" s="438" t="s">
        <v>31</v>
      </c>
      <c r="AK16" s="439" t="s">
        <v>34</v>
      </c>
      <c r="AL16" s="31" t="s">
        <v>35</v>
      </c>
      <c r="AM16" s="439" t="s">
        <v>34</v>
      </c>
      <c r="AN16" s="439" t="s">
        <v>35</v>
      </c>
      <c r="AO16" s="128" t="s">
        <v>34</v>
      </c>
      <c r="AP16" s="128" t="s">
        <v>35</v>
      </c>
      <c r="AQ16" s="128" t="s">
        <v>34</v>
      </c>
      <c r="AR16" s="128" t="s">
        <v>34</v>
      </c>
      <c r="AS16" s="128" t="s">
        <v>36</v>
      </c>
      <c r="AT16" s="128" t="s">
        <v>35</v>
      </c>
      <c r="AU16" s="439" t="s">
        <v>34</v>
      </c>
      <c r="AV16" s="439" t="s">
        <v>35</v>
      </c>
      <c r="AW16" s="440" t="s">
        <v>164</v>
      </c>
    </row>
    <row r="17" spans="2:51" s="257" customFormat="1" ht="20.25" customHeight="1">
      <c r="B17" s="242"/>
      <c r="C17" s="243" t="s">
        <v>39</v>
      </c>
      <c r="D17" s="244" t="s">
        <v>195</v>
      </c>
      <c r="E17" s="245" t="s">
        <v>196</v>
      </c>
      <c r="F17" s="459"/>
      <c r="G17" s="246" t="s">
        <v>38</v>
      </c>
      <c r="H17" s="246" t="s">
        <v>38</v>
      </c>
      <c r="I17" s="247"/>
      <c r="J17" s="247"/>
      <c r="K17" s="247"/>
      <c r="L17" s="248"/>
      <c r="M17" s="247"/>
      <c r="N17" s="248"/>
      <c r="O17" s="247"/>
      <c r="P17" s="248"/>
      <c r="Q17" s="247"/>
      <c r="R17" s="248"/>
      <c r="S17" s="249" t="s">
        <v>212</v>
      </c>
      <c r="T17" s="249" t="s">
        <v>208</v>
      </c>
      <c r="U17" s="250" t="s">
        <v>213</v>
      </c>
      <c r="V17" s="251">
        <v>43803</v>
      </c>
      <c r="W17" s="252" t="s">
        <v>214</v>
      </c>
      <c r="X17" s="251">
        <v>43816</v>
      </c>
      <c r="Y17" s="243"/>
      <c r="Z17" s="251"/>
      <c r="AA17" s="253">
        <v>17</v>
      </c>
      <c r="AB17" s="254">
        <v>1585.59</v>
      </c>
      <c r="AC17" s="255"/>
      <c r="AD17" s="254"/>
      <c r="AE17" s="255"/>
      <c r="AF17" s="254"/>
      <c r="AG17" s="255"/>
      <c r="AH17" s="254"/>
      <c r="AI17" s="254"/>
      <c r="AJ17" s="254"/>
      <c r="AK17" s="253">
        <f aca="true" t="shared" si="0" ref="AK17:AL20">AC17+AE17+AG17</f>
        <v>0</v>
      </c>
      <c r="AL17" s="253">
        <f t="shared" si="0"/>
        <v>0</v>
      </c>
      <c r="AM17" s="253">
        <f aca="true" t="shared" si="1" ref="AM17:AM52">AA17+AK17-AU17</f>
        <v>17</v>
      </c>
      <c r="AN17" s="254">
        <f aca="true" t="shared" si="2" ref="AN17:AN52">AB17+AL17-AV17</f>
        <v>1585.59</v>
      </c>
      <c r="AO17" s="253">
        <v>0</v>
      </c>
      <c r="AP17" s="254">
        <v>0</v>
      </c>
      <c r="AQ17" s="253"/>
      <c r="AR17" s="253"/>
      <c r="AS17" s="254">
        <v>93.27</v>
      </c>
      <c r="AT17" s="254">
        <f>AR17*AS17</f>
        <v>0</v>
      </c>
      <c r="AU17" s="253">
        <f>AO17+AQ17-AR17</f>
        <v>0</v>
      </c>
      <c r="AV17" s="254">
        <f>AU17*AS17</f>
        <v>0</v>
      </c>
      <c r="AW17" s="370">
        <f>AU17</f>
        <v>0</v>
      </c>
      <c r="AX17" s="177">
        <f aca="true" t="shared" si="3" ref="AX17:AX38">AA17+AK17-AM17</f>
        <v>0</v>
      </c>
      <c r="AY17" s="177">
        <f aca="true" t="shared" si="4" ref="AY17:AY64">AX17-SUM(AW17:AW17)</f>
        <v>0</v>
      </c>
    </row>
    <row r="18" spans="2:51" s="257" customFormat="1" ht="20.25" customHeight="1">
      <c r="B18" s="242"/>
      <c r="C18" s="243" t="s">
        <v>39</v>
      </c>
      <c r="D18" s="244" t="s">
        <v>195</v>
      </c>
      <c r="E18" s="245" t="s">
        <v>196</v>
      </c>
      <c r="F18" s="459"/>
      <c r="G18" s="246" t="s">
        <v>38</v>
      </c>
      <c r="H18" s="246" t="s">
        <v>38</v>
      </c>
      <c r="I18" s="247"/>
      <c r="J18" s="247"/>
      <c r="K18" s="247"/>
      <c r="L18" s="248"/>
      <c r="M18" s="247"/>
      <c r="N18" s="248"/>
      <c r="O18" s="247"/>
      <c r="P18" s="248"/>
      <c r="Q18" s="247"/>
      <c r="R18" s="248"/>
      <c r="S18" s="249" t="s">
        <v>212</v>
      </c>
      <c r="T18" s="249" t="s">
        <v>208</v>
      </c>
      <c r="U18" s="250" t="s">
        <v>230</v>
      </c>
      <c r="V18" s="251">
        <v>43808</v>
      </c>
      <c r="W18" s="252" t="s">
        <v>231</v>
      </c>
      <c r="X18" s="251">
        <v>43838</v>
      </c>
      <c r="Y18" s="243"/>
      <c r="Z18" s="251"/>
      <c r="AA18" s="253">
        <v>0</v>
      </c>
      <c r="AB18" s="254">
        <v>0</v>
      </c>
      <c r="AC18" s="255"/>
      <c r="AD18" s="254"/>
      <c r="AE18" s="255"/>
      <c r="AF18" s="254"/>
      <c r="AG18" s="255">
        <v>75</v>
      </c>
      <c r="AH18" s="254">
        <v>6691.5</v>
      </c>
      <c r="AI18" s="254"/>
      <c r="AJ18" s="254"/>
      <c r="AK18" s="253">
        <f t="shared" si="0"/>
        <v>75</v>
      </c>
      <c r="AL18" s="253">
        <f t="shared" si="0"/>
        <v>6691.5</v>
      </c>
      <c r="AM18" s="253">
        <f t="shared" si="1"/>
        <v>75</v>
      </c>
      <c r="AN18" s="254">
        <f t="shared" si="2"/>
        <v>6691.5</v>
      </c>
      <c r="AO18" s="253">
        <v>12</v>
      </c>
      <c r="AP18" s="254">
        <v>1070.6399999999999</v>
      </c>
      <c r="AQ18" s="253"/>
      <c r="AR18" s="253">
        <v>12</v>
      </c>
      <c r="AS18" s="254">
        <v>89.22</v>
      </c>
      <c r="AT18" s="254">
        <f>AR18*AS18</f>
        <v>1070.6399999999999</v>
      </c>
      <c r="AU18" s="253">
        <f>AO18+AQ18-AR18</f>
        <v>0</v>
      </c>
      <c r="AV18" s="254">
        <f>AU18*AS18</f>
        <v>0</v>
      </c>
      <c r="AW18" s="370">
        <f>AU18</f>
        <v>0</v>
      </c>
      <c r="AX18" s="177">
        <f t="shared" si="3"/>
        <v>0</v>
      </c>
      <c r="AY18" s="177">
        <f t="shared" si="4"/>
        <v>0</v>
      </c>
    </row>
    <row r="19" spans="2:51" s="210" customFormat="1" ht="20.25" customHeight="1">
      <c r="B19" s="195"/>
      <c r="C19" s="196" t="s">
        <v>39</v>
      </c>
      <c r="D19" s="197" t="s">
        <v>236</v>
      </c>
      <c r="E19" s="198" t="s">
        <v>235</v>
      </c>
      <c r="F19" s="460"/>
      <c r="G19" s="199" t="s">
        <v>38</v>
      </c>
      <c r="H19" s="199" t="s">
        <v>38</v>
      </c>
      <c r="I19" s="200"/>
      <c r="J19" s="200"/>
      <c r="K19" s="200"/>
      <c r="L19" s="201"/>
      <c r="M19" s="200"/>
      <c r="N19" s="201"/>
      <c r="O19" s="200"/>
      <c r="P19" s="201"/>
      <c r="Q19" s="200"/>
      <c r="R19" s="201"/>
      <c r="S19" s="202" t="s">
        <v>238</v>
      </c>
      <c r="T19" s="202" t="s">
        <v>190</v>
      </c>
      <c r="U19" s="203" t="s">
        <v>233</v>
      </c>
      <c r="V19" s="204">
        <v>43808</v>
      </c>
      <c r="W19" s="205" t="s">
        <v>234</v>
      </c>
      <c r="X19" s="204">
        <v>43838</v>
      </c>
      <c r="Y19" s="196"/>
      <c r="Z19" s="204"/>
      <c r="AA19" s="206">
        <v>0</v>
      </c>
      <c r="AB19" s="207">
        <v>0</v>
      </c>
      <c r="AC19" s="208"/>
      <c r="AD19" s="207"/>
      <c r="AE19" s="208"/>
      <c r="AF19" s="207"/>
      <c r="AG19" s="208">
        <v>8</v>
      </c>
      <c r="AH19" s="207">
        <v>3191.76</v>
      </c>
      <c r="AI19" s="207"/>
      <c r="AJ19" s="207"/>
      <c r="AK19" s="206">
        <f t="shared" si="0"/>
        <v>8</v>
      </c>
      <c r="AL19" s="206">
        <f t="shared" si="0"/>
        <v>3191.76</v>
      </c>
      <c r="AM19" s="206">
        <f t="shared" si="1"/>
        <v>8</v>
      </c>
      <c r="AN19" s="207">
        <f t="shared" si="2"/>
        <v>3191.76</v>
      </c>
      <c r="AO19" s="206">
        <v>0</v>
      </c>
      <c r="AP19" s="207">
        <v>0</v>
      </c>
      <c r="AQ19" s="206"/>
      <c r="AR19" s="206"/>
      <c r="AS19" s="207">
        <v>398.97</v>
      </c>
      <c r="AT19" s="207">
        <f>AR19*AS19</f>
        <v>0</v>
      </c>
      <c r="AU19" s="206">
        <f>AO19+AQ19-AR19</f>
        <v>0</v>
      </c>
      <c r="AV19" s="207">
        <f>AU19*AS19</f>
        <v>0</v>
      </c>
      <c r="AW19" s="367">
        <f>AU19</f>
        <v>0</v>
      </c>
      <c r="AX19" s="177">
        <f t="shared" si="3"/>
        <v>0</v>
      </c>
      <c r="AY19" s="177">
        <f t="shared" si="4"/>
        <v>0</v>
      </c>
    </row>
    <row r="20" spans="2:51" s="210" customFormat="1" ht="20.25" customHeight="1">
      <c r="B20" s="195"/>
      <c r="C20" s="196" t="s">
        <v>39</v>
      </c>
      <c r="D20" s="197" t="s">
        <v>237</v>
      </c>
      <c r="E20" s="198" t="s">
        <v>235</v>
      </c>
      <c r="F20" s="460"/>
      <c r="G20" s="199" t="s">
        <v>38</v>
      </c>
      <c r="H20" s="199" t="s">
        <v>38</v>
      </c>
      <c r="I20" s="200"/>
      <c r="J20" s="200"/>
      <c r="K20" s="200"/>
      <c r="L20" s="201"/>
      <c r="M20" s="200"/>
      <c r="N20" s="201"/>
      <c r="O20" s="200"/>
      <c r="P20" s="201"/>
      <c r="Q20" s="200"/>
      <c r="R20" s="201"/>
      <c r="S20" s="202" t="s">
        <v>239</v>
      </c>
      <c r="T20" s="202" t="s">
        <v>190</v>
      </c>
      <c r="U20" s="203" t="s">
        <v>233</v>
      </c>
      <c r="V20" s="204">
        <v>43808</v>
      </c>
      <c r="W20" s="205" t="s">
        <v>234</v>
      </c>
      <c r="X20" s="204">
        <v>43838</v>
      </c>
      <c r="Y20" s="196"/>
      <c r="Z20" s="204"/>
      <c r="AA20" s="206">
        <v>0</v>
      </c>
      <c r="AB20" s="207">
        <v>0</v>
      </c>
      <c r="AC20" s="208"/>
      <c r="AD20" s="207"/>
      <c r="AE20" s="208"/>
      <c r="AF20" s="207"/>
      <c r="AG20" s="208">
        <v>77</v>
      </c>
      <c r="AH20" s="207">
        <v>70401.87</v>
      </c>
      <c r="AI20" s="207"/>
      <c r="AJ20" s="207"/>
      <c r="AK20" s="206">
        <f t="shared" si="0"/>
        <v>77</v>
      </c>
      <c r="AL20" s="206">
        <f t="shared" si="0"/>
        <v>70401.87</v>
      </c>
      <c r="AM20" s="206">
        <f t="shared" si="1"/>
        <v>41</v>
      </c>
      <c r="AN20" s="207">
        <f t="shared" si="2"/>
        <v>37486.71</v>
      </c>
      <c r="AO20" s="206">
        <v>57</v>
      </c>
      <c r="AP20" s="207">
        <v>52115.67</v>
      </c>
      <c r="AQ20" s="206"/>
      <c r="AR20" s="206">
        <v>21</v>
      </c>
      <c r="AS20" s="207">
        <v>914.31</v>
      </c>
      <c r="AT20" s="207">
        <f>AR20*AS20</f>
        <v>19200.51</v>
      </c>
      <c r="AU20" s="206">
        <f>AO20+AQ20-AR20</f>
        <v>36</v>
      </c>
      <c r="AV20" s="207">
        <f>AU20*AS20</f>
        <v>32915.159999999996</v>
      </c>
      <c r="AW20" s="367">
        <f>AU20</f>
        <v>36</v>
      </c>
      <c r="AX20" s="177">
        <f t="shared" si="3"/>
        <v>36</v>
      </c>
      <c r="AY20" s="177">
        <f t="shared" si="4"/>
        <v>0</v>
      </c>
    </row>
    <row r="21" spans="2:51" s="161" customFormat="1" ht="20.25" customHeight="1">
      <c r="B21" s="146"/>
      <c r="C21" s="147" t="s">
        <v>39</v>
      </c>
      <c r="D21" s="148" t="s">
        <v>170</v>
      </c>
      <c r="E21" s="149" t="s">
        <v>129</v>
      </c>
      <c r="F21" s="461"/>
      <c r="G21" s="150" t="s">
        <v>38</v>
      </c>
      <c r="H21" s="150" t="s">
        <v>38</v>
      </c>
      <c r="I21" s="151"/>
      <c r="J21" s="151"/>
      <c r="K21" s="151"/>
      <c r="L21" s="152"/>
      <c r="M21" s="151"/>
      <c r="N21" s="152"/>
      <c r="O21" s="151"/>
      <c r="P21" s="152"/>
      <c r="Q21" s="151"/>
      <c r="R21" s="152"/>
      <c r="S21" s="153" t="s">
        <v>189</v>
      </c>
      <c r="T21" s="153" t="s">
        <v>190</v>
      </c>
      <c r="U21" s="154" t="s">
        <v>187</v>
      </c>
      <c r="V21" s="155">
        <v>43727</v>
      </c>
      <c r="W21" s="156" t="s">
        <v>188</v>
      </c>
      <c r="X21" s="155">
        <v>43746</v>
      </c>
      <c r="Y21" s="147"/>
      <c r="Z21" s="155"/>
      <c r="AA21" s="157">
        <v>3</v>
      </c>
      <c r="AB21" s="158">
        <v>2742.9300000000003</v>
      </c>
      <c r="AC21" s="159"/>
      <c r="AD21" s="158"/>
      <c r="AE21" s="159"/>
      <c r="AF21" s="158"/>
      <c r="AG21" s="159"/>
      <c r="AH21" s="158"/>
      <c r="AI21" s="158"/>
      <c r="AJ21" s="158"/>
      <c r="AK21" s="157">
        <f aca="true" t="shared" si="5" ref="AK21:AL26">AC21+AE21+AG21+AI21</f>
        <v>0</v>
      </c>
      <c r="AL21" s="395">
        <f t="shared" si="5"/>
        <v>0</v>
      </c>
      <c r="AM21" s="157">
        <f t="shared" si="1"/>
        <v>0</v>
      </c>
      <c r="AN21" s="158">
        <f t="shared" si="2"/>
        <v>0</v>
      </c>
      <c r="AO21" s="157">
        <v>3</v>
      </c>
      <c r="AP21" s="158">
        <v>2742.9300000000003</v>
      </c>
      <c r="AQ21" s="157"/>
      <c r="AR21" s="157"/>
      <c r="AS21" s="158">
        <v>914.3100000000001</v>
      </c>
      <c r="AT21" s="158">
        <f>AR21*AS21</f>
        <v>0</v>
      </c>
      <c r="AU21" s="157">
        <f>AO21+AQ21-AR21</f>
        <v>3</v>
      </c>
      <c r="AV21" s="158">
        <f>AS21*AU21</f>
        <v>2742.9300000000003</v>
      </c>
      <c r="AW21" s="365">
        <f>AU21</f>
        <v>3</v>
      </c>
      <c r="AX21" s="177">
        <f t="shared" si="3"/>
        <v>3</v>
      </c>
      <c r="AY21" s="177">
        <f t="shared" si="4"/>
        <v>0</v>
      </c>
    </row>
    <row r="22" spans="2:51" s="240" customFormat="1" ht="20.25" customHeight="1">
      <c r="B22" s="226"/>
      <c r="C22" s="227" t="s">
        <v>39</v>
      </c>
      <c r="D22" s="228" t="s">
        <v>128</v>
      </c>
      <c r="E22" s="229" t="s">
        <v>129</v>
      </c>
      <c r="F22" s="462"/>
      <c r="G22" s="230" t="s">
        <v>38</v>
      </c>
      <c r="H22" s="230" t="s">
        <v>38</v>
      </c>
      <c r="I22" s="231"/>
      <c r="J22" s="231"/>
      <c r="K22" s="231"/>
      <c r="L22" s="232"/>
      <c r="M22" s="231"/>
      <c r="N22" s="232"/>
      <c r="O22" s="231"/>
      <c r="P22" s="232"/>
      <c r="Q22" s="231"/>
      <c r="R22" s="232"/>
      <c r="S22" s="233" t="s">
        <v>174</v>
      </c>
      <c r="T22" s="233" t="s">
        <v>175</v>
      </c>
      <c r="U22" s="234" t="s">
        <v>171</v>
      </c>
      <c r="V22" s="235">
        <v>43704</v>
      </c>
      <c r="W22" s="241" t="s">
        <v>172</v>
      </c>
      <c r="X22" s="235">
        <v>43711</v>
      </c>
      <c r="Y22" s="227" t="s">
        <v>173</v>
      </c>
      <c r="Z22" s="235">
        <v>43711</v>
      </c>
      <c r="AA22" s="236">
        <v>55</v>
      </c>
      <c r="AB22" s="237">
        <v>53335.15</v>
      </c>
      <c r="AC22" s="238"/>
      <c r="AD22" s="237"/>
      <c r="AE22" s="238"/>
      <c r="AF22" s="237"/>
      <c r="AG22" s="238"/>
      <c r="AH22" s="237"/>
      <c r="AI22" s="237"/>
      <c r="AJ22" s="237"/>
      <c r="AK22" s="236">
        <f t="shared" si="5"/>
        <v>0</v>
      </c>
      <c r="AL22" s="393">
        <f t="shared" si="5"/>
        <v>0</v>
      </c>
      <c r="AM22" s="236">
        <f t="shared" si="1"/>
        <v>31</v>
      </c>
      <c r="AN22" s="237">
        <f t="shared" si="2"/>
        <v>30061.63</v>
      </c>
      <c r="AO22" s="236">
        <v>39</v>
      </c>
      <c r="AP22" s="237">
        <v>37819.47</v>
      </c>
      <c r="AQ22" s="236"/>
      <c r="AR22" s="236">
        <v>15</v>
      </c>
      <c r="AS22" s="237">
        <v>969.73</v>
      </c>
      <c r="AT22" s="237">
        <f aca="true" t="shared" si="6" ref="AT22:AT56">AR22*AS22</f>
        <v>14545.95</v>
      </c>
      <c r="AU22" s="236">
        <f aca="true" t="shared" si="7" ref="AU22:AU38">AO22+AQ22-AR22</f>
        <v>24</v>
      </c>
      <c r="AV22" s="237">
        <f>AS22*AU22</f>
        <v>23273.52</v>
      </c>
      <c r="AW22" s="383">
        <f aca="true" t="shared" si="8" ref="AW22:AW40">AU22</f>
        <v>24</v>
      </c>
      <c r="AX22" s="177">
        <f t="shared" si="3"/>
        <v>24</v>
      </c>
      <c r="AY22" s="177">
        <f t="shared" si="4"/>
        <v>0</v>
      </c>
    </row>
    <row r="23" spans="2:51" s="240" customFormat="1" ht="20.25" customHeight="1">
      <c r="B23" s="226"/>
      <c r="C23" s="227" t="s">
        <v>39</v>
      </c>
      <c r="D23" s="228" t="s">
        <v>128</v>
      </c>
      <c r="E23" s="229" t="s">
        <v>129</v>
      </c>
      <c r="F23" s="462"/>
      <c r="G23" s="230" t="s">
        <v>38</v>
      </c>
      <c r="H23" s="230" t="s">
        <v>38</v>
      </c>
      <c r="I23" s="231"/>
      <c r="J23" s="231"/>
      <c r="K23" s="231"/>
      <c r="L23" s="232"/>
      <c r="M23" s="231"/>
      <c r="N23" s="232"/>
      <c r="O23" s="231"/>
      <c r="P23" s="232"/>
      <c r="Q23" s="231"/>
      <c r="R23" s="232"/>
      <c r="S23" s="233" t="s">
        <v>232</v>
      </c>
      <c r="T23" s="233" t="s">
        <v>175</v>
      </c>
      <c r="U23" s="234" t="s">
        <v>233</v>
      </c>
      <c r="V23" s="235">
        <v>43808</v>
      </c>
      <c r="W23" s="241" t="s">
        <v>234</v>
      </c>
      <c r="X23" s="235">
        <v>43838</v>
      </c>
      <c r="Y23" s="227"/>
      <c r="Z23" s="235"/>
      <c r="AA23" s="236">
        <v>0</v>
      </c>
      <c r="AB23" s="237">
        <v>0</v>
      </c>
      <c r="AC23" s="238"/>
      <c r="AD23" s="237"/>
      <c r="AE23" s="238"/>
      <c r="AF23" s="237"/>
      <c r="AG23" s="238">
        <v>54</v>
      </c>
      <c r="AH23" s="237">
        <v>52365.42</v>
      </c>
      <c r="AI23" s="237"/>
      <c r="AJ23" s="237"/>
      <c r="AK23" s="236">
        <f t="shared" si="5"/>
        <v>54</v>
      </c>
      <c r="AL23" s="393">
        <f t="shared" si="5"/>
        <v>52365.42</v>
      </c>
      <c r="AM23" s="236">
        <f t="shared" si="1"/>
        <v>0</v>
      </c>
      <c r="AN23" s="237">
        <f t="shared" si="2"/>
        <v>0</v>
      </c>
      <c r="AO23" s="236">
        <v>54</v>
      </c>
      <c r="AP23" s="237">
        <v>52365.42</v>
      </c>
      <c r="AQ23" s="236"/>
      <c r="AR23" s="236"/>
      <c r="AS23" s="237">
        <v>969.73</v>
      </c>
      <c r="AT23" s="237">
        <f>AR23*AS23</f>
        <v>0</v>
      </c>
      <c r="AU23" s="236">
        <f>AO23+AQ23-AR23</f>
        <v>54</v>
      </c>
      <c r="AV23" s="237">
        <f>AS23*AU23</f>
        <v>52365.42</v>
      </c>
      <c r="AW23" s="383">
        <f>AU23</f>
        <v>54</v>
      </c>
      <c r="AX23" s="177">
        <f t="shared" si="3"/>
        <v>54</v>
      </c>
      <c r="AY23" s="177">
        <f t="shared" si="4"/>
        <v>0</v>
      </c>
    </row>
    <row r="24" spans="2:51" s="178" customFormat="1" ht="20.25" customHeight="1">
      <c r="B24" s="162"/>
      <c r="C24" s="163" t="s">
        <v>39</v>
      </c>
      <c r="D24" s="164" t="s">
        <v>176</v>
      </c>
      <c r="E24" s="165" t="s">
        <v>80</v>
      </c>
      <c r="F24" s="463"/>
      <c r="G24" s="166" t="s">
        <v>38</v>
      </c>
      <c r="H24" s="166" t="s">
        <v>38</v>
      </c>
      <c r="I24" s="167"/>
      <c r="J24" s="167"/>
      <c r="K24" s="167"/>
      <c r="L24" s="168"/>
      <c r="M24" s="167"/>
      <c r="N24" s="168"/>
      <c r="O24" s="167"/>
      <c r="P24" s="168"/>
      <c r="Q24" s="167"/>
      <c r="R24" s="168"/>
      <c r="S24" s="170" t="s">
        <v>177</v>
      </c>
      <c r="T24" s="170" t="s">
        <v>178</v>
      </c>
      <c r="U24" s="171" t="s">
        <v>179</v>
      </c>
      <c r="V24" s="172">
        <v>43733</v>
      </c>
      <c r="W24" s="173" t="s">
        <v>180</v>
      </c>
      <c r="X24" s="172">
        <v>43716</v>
      </c>
      <c r="Y24" s="163"/>
      <c r="Z24" s="172"/>
      <c r="AA24" s="174">
        <v>40</v>
      </c>
      <c r="AB24" s="175">
        <v>3646.3999999999996</v>
      </c>
      <c r="AC24" s="176"/>
      <c r="AD24" s="175"/>
      <c r="AE24" s="176"/>
      <c r="AF24" s="175"/>
      <c r="AG24" s="176"/>
      <c r="AH24" s="175"/>
      <c r="AI24" s="175"/>
      <c r="AJ24" s="175"/>
      <c r="AK24" s="174">
        <f t="shared" si="5"/>
        <v>0</v>
      </c>
      <c r="AL24" s="396">
        <f t="shared" si="5"/>
        <v>0</v>
      </c>
      <c r="AM24" s="174">
        <f t="shared" si="1"/>
        <v>40</v>
      </c>
      <c r="AN24" s="175">
        <f t="shared" si="2"/>
        <v>3646.3999999999996</v>
      </c>
      <c r="AO24" s="174">
        <v>0</v>
      </c>
      <c r="AP24" s="175">
        <v>0</v>
      </c>
      <c r="AQ24" s="174"/>
      <c r="AR24" s="174"/>
      <c r="AS24" s="175">
        <v>91.16</v>
      </c>
      <c r="AT24" s="175">
        <f>AR24*AS24</f>
        <v>0</v>
      </c>
      <c r="AU24" s="174">
        <f t="shared" si="7"/>
        <v>0</v>
      </c>
      <c r="AV24" s="175">
        <f>AS24*AU24</f>
        <v>0</v>
      </c>
      <c r="AW24" s="366">
        <f t="shared" si="8"/>
        <v>0</v>
      </c>
      <c r="AX24" s="177">
        <f t="shared" si="3"/>
        <v>0</v>
      </c>
      <c r="AY24" s="177">
        <f t="shared" si="4"/>
        <v>0</v>
      </c>
    </row>
    <row r="25" spans="2:51" s="194" customFormat="1" ht="20.25" customHeight="1">
      <c r="B25" s="179"/>
      <c r="C25" s="180" t="s">
        <v>39</v>
      </c>
      <c r="D25" s="181" t="s">
        <v>78</v>
      </c>
      <c r="E25" s="182" t="s">
        <v>79</v>
      </c>
      <c r="F25" s="464"/>
      <c r="G25" s="183" t="s">
        <v>38</v>
      </c>
      <c r="H25" s="183" t="s">
        <v>38</v>
      </c>
      <c r="I25" s="184"/>
      <c r="J25" s="184"/>
      <c r="K25" s="184"/>
      <c r="L25" s="185"/>
      <c r="M25" s="184"/>
      <c r="N25" s="185"/>
      <c r="O25" s="184"/>
      <c r="P25" s="185"/>
      <c r="Q25" s="184"/>
      <c r="R25" s="185"/>
      <c r="S25" s="186" t="s">
        <v>207</v>
      </c>
      <c r="T25" s="186" t="s">
        <v>208</v>
      </c>
      <c r="U25" s="187" t="s">
        <v>209</v>
      </c>
      <c r="V25" s="188">
        <v>43784</v>
      </c>
      <c r="W25" s="180" t="s">
        <v>210</v>
      </c>
      <c r="X25" s="188">
        <v>43802</v>
      </c>
      <c r="Y25" s="180"/>
      <c r="Z25" s="188"/>
      <c r="AA25" s="190">
        <v>20</v>
      </c>
      <c r="AB25" s="191">
        <v>1551.6</v>
      </c>
      <c r="AC25" s="192"/>
      <c r="AD25" s="191"/>
      <c r="AE25" s="192"/>
      <c r="AF25" s="191"/>
      <c r="AG25" s="192"/>
      <c r="AH25" s="191"/>
      <c r="AI25" s="191"/>
      <c r="AJ25" s="191"/>
      <c r="AK25" s="190">
        <f t="shared" si="5"/>
        <v>0</v>
      </c>
      <c r="AL25" s="398">
        <f t="shared" si="5"/>
        <v>0</v>
      </c>
      <c r="AM25" s="190">
        <f t="shared" si="1"/>
        <v>20</v>
      </c>
      <c r="AN25" s="191">
        <f t="shared" si="2"/>
        <v>1551.6</v>
      </c>
      <c r="AO25" s="192">
        <v>0</v>
      </c>
      <c r="AP25" s="191">
        <v>0</v>
      </c>
      <c r="AQ25" s="192"/>
      <c r="AR25" s="190"/>
      <c r="AS25" s="191">
        <v>77.58</v>
      </c>
      <c r="AT25" s="191">
        <f t="shared" si="6"/>
        <v>0</v>
      </c>
      <c r="AU25" s="190">
        <f>AO25+AQ25-AR25</f>
        <v>0</v>
      </c>
      <c r="AV25" s="191">
        <f>AU25*AS25</f>
        <v>0</v>
      </c>
      <c r="AW25" s="368">
        <f>AU25</f>
        <v>0</v>
      </c>
      <c r="AX25" s="177">
        <f t="shared" si="3"/>
        <v>0</v>
      </c>
      <c r="AY25" s="177">
        <f t="shared" si="4"/>
        <v>0</v>
      </c>
    </row>
    <row r="26" spans="2:51" s="287" customFormat="1" ht="20.25" customHeight="1">
      <c r="B26" s="274"/>
      <c r="C26" s="275" t="s">
        <v>39</v>
      </c>
      <c r="D26" s="276" t="s">
        <v>240</v>
      </c>
      <c r="E26" s="277" t="s">
        <v>88</v>
      </c>
      <c r="F26" s="465"/>
      <c r="G26" s="278" t="s">
        <v>38</v>
      </c>
      <c r="H26" s="278" t="s">
        <v>38</v>
      </c>
      <c r="I26" s="279"/>
      <c r="J26" s="279"/>
      <c r="K26" s="279"/>
      <c r="L26" s="280"/>
      <c r="M26" s="279"/>
      <c r="N26" s="280"/>
      <c r="O26" s="279"/>
      <c r="P26" s="280"/>
      <c r="Q26" s="279"/>
      <c r="R26" s="280"/>
      <c r="S26" s="281" t="s">
        <v>241</v>
      </c>
      <c r="T26" s="281" t="s">
        <v>175</v>
      </c>
      <c r="U26" s="282" t="s">
        <v>242</v>
      </c>
      <c r="V26" s="283">
        <v>43827</v>
      </c>
      <c r="W26" s="275" t="s">
        <v>243</v>
      </c>
      <c r="X26" s="283">
        <v>43850</v>
      </c>
      <c r="Y26" s="275"/>
      <c r="Z26" s="283"/>
      <c r="AA26" s="284">
        <v>0</v>
      </c>
      <c r="AB26" s="285">
        <v>0</v>
      </c>
      <c r="AC26" s="286"/>
      <c r="AD26" s="285"/>
      <c r="AE26" s="286">
        <v>120</v>
      </c>
      <c r="AF26" s="285">
        <v>46489.2</v>
      </c>
      <c r="AG26" s="286"/>
      <c r="AH26" s="285"/>
      <c r="AI26" s="285"/>
      <c r="AJ26" s="285"/>
      <c r="AK26" s="284">
        <f t="shared" si="5"/>
        <v>120</v>
      </c>
      <c r="AL26" s="418">
        <f t="shared" si="5"/>
        <v>46489.2</v>
      </c>
      <c r="AM26" s="284">
        <f t="shared" si="1"/>
        <v>12</v>
      </c>
      <c r="AN26" s="285">
        <f t="shared" si="2"/>
        <v>4648.919999999991</v>
      </c>
      <c r="AO26" s="286">
        <v>120</v>
      </c>
      <c r="AP26" s="285">
        <v>46489.200000000004</v>
      </c>
      <c r="AQ26" s="286"/>
      <c r="AR26" s="284">
        <v>12</v>
      </c>
      <c r="AS26" s="285">
        <v>387.41</v>
      </c>
      <c r="AT26" s="285">
        <f>AR26*AS26</f>
        <v>4648.92</v>
      </c>
      <c r="AU26" s="284">
        <f>AO26+AQ26-AR26</f>
        <v>108</v>
      </c>
      <c r="AV26" s="285">
        <f>AU26*AS26</f>
        <v>41840.280000000006</v>
      </c>
      <c r="AW26" s="374">
        <f>AU26</f>
        <v>108</v>
      </c>
      <c r="AX26" s="177">
        <f t="shared" si="3"/>
        <v>108</v>
      </c>
      <c r="AY26" s="177">
        <f t="shared" si="4"/>
        <v>0</v>
      </c>
    </row>
    <row r="27" spans="2:51" s="257" customFormat="1" ht="20.25" customHeight="1">
      <c r="B27" s="242"/>
      <c r="C27" s="243" t="s">
        <v>39</v>
      </c>
      <c r="D27" s="244" t="s">
        <v>54</v>
      </c>
      <c r="E27" s="245" t="s">
        <v>55</v>
      </c>
      <c r="F27" s="459"/>
      <c r="G27" s="246" t="s">
        <v>56</v>
      </c>
      <c r="H27" s="246" t="s">
        <v>56</v>
      </c>
      <c r="I27" s="247"/>
      <c r="J27" s="247"/>
      <c r="K27" s="247"/>
      <c r="L27" s="248"/>
      <c r="M27" s="247"/>
      <c r="N27" s="248"/>
      <c r="O27" s="247"/>
      <c r="P27" s="248"/>
      <c r="Q27" s="247"/>
      <c r="R27" s="248"/>
      <c r="S27" s="249" t="s">
        <v>130</v>
      </c>
      <c r="T27" s="249" t="s">
        <v>131</v>
      </c>
      <c r="U27" s="250" t="s">
        <v>132</v>
      </c>
      <c r="V27" s="251">
        <v>43574</v>
      </c>
      <c r="W27" s="252" t="s">
        <v>133</v>
      </c>
      <c r="X27" s="251">
        <v>43580</v>
      </c>
      <c r="Y27" s="252"/>
      <c r="Z27" s="251"/>
      <c r="AA27" s="253">
        <v>5951</v>
      </c>
      <c r="AB27" s="254">
        <v>88431.86</v>
      </c>
      <c r="AC27" s="255"/>
      <c r="AD27" s="254"/>
      <c r="AE27" s="255"/>
      <c r="AF27" s="254"/>
      <c r="AG27" s="255"/>
      <c r="AH27" s="254"/>
      <c r="AI27" s="254"/>
      <c r="AJ27" s="254"/>
      <c r="AK27" s="253">
        <f aca="true" t="shared" si="9" ref="AK27:AK39">AC27+AE27+AG27</f>
        <v>0</v>
      </c>
      <c r="AL27" s="394">
        <f aca="true" t="shared" si="10" ref="AL27:AL39">AD27+AF27+AH27</f>
        <v>0</v>
      </c>
      <c r="AM27" s="253">
        <f t="shared" si="1"/>
        <v>2108</v>
      </c>
      <c r="AN27" s="254">
        <f t="shared" si="2"/>
        <v>31324.880000000005</v>
      </c>
      <c r="AO27" s="253">
        <v>5074</v>
      </c>
      <c r="AP27" s="254">
        <v>75399.64</v>
      </c>
      <c r="AQ27" s="253"/>
      <c r="AR27" s="253">
        <v>1231</v>
      </c>
      <c r="AS27" s="254">
        <v>14.86</v>
      </c>
      <c r="AT27" s="254">
        <f t="shared" si="6"/>
        <v>18292.66</v>
      </c>
      <c r="AU27" s="253">
        <f t="shared" si="7"/>
        <v>3843</v>
      </c>
      <c r="AV27" s="254">
        <f aca="true" t="shared" si="11" ref="AV27:AV38">AU27*AS27</f>
        <v>57106.979999999996</v>
      </c>
      <c r="AW27" s="370">
        <f t="shared" si="8"/>
        <v>3843</v>
      </c>
      <c r="AX27" s="177">
        <f t="shared" si="3"/>
        <v>3843</v>
      </c>
      <c r="AY27" s="177">
        <f t="shared" si="4"/>
        <v>0</v>
      </c>
    </row>
    <row r="28" spans="2:51" s="178" customFormat="1" ht="20.25" customHeight="1">
      <c r="B28" s="162"/>
      <c r="C28" s="163" t="s">
        <v>39</v>
      </c>
      <c r="D28" s="164" t="s">
        <v>43</v>
      </c>
      <c r="E28" s="165" t="s">
        <v>44</v>
      </c>
      <c r="F28" s="463"/>
      <c r="G28" s="166" t="s">
        <v>38</v>
      </c>
      <c r="H28" s="166" t="s">
        <v>38</v>
      </c>
      <c r="I28" s="167"/>
      <c r="J28" s="167"/>
      <c r="K28" s="167"/>
      <c r="L28" s="168"/>
      <c r="M28" s="167"/>
      <c r="N28" s="168"/>
      <c r="O28" s="167"/>
      <c r="P28" s="168"/>
      <c r="Q28" s="169"/>
      <c r="R28" s="168"/>
      <c r="S28" s="170" t="s">
        <v>103</v>
      </c>
      <c r="T28" s="170" t="s">
        <v>104</v>
      </c>
      <c r="U28" s="171" t="s">
        <v>105</v>
      </c>
      <c r="V28" s="172">
        <v>43473</v>
      </c>
      <c r="W28" s="173" t="s">
        <v>106</v>
      </c>
      <c r="X28" s="172">
        <v>43487</v>
      </c>
      <c r="Y28" s="173"/>
      <c r="Z28" s="172"/>
      <c r="AA28" s="174">
        <v>1</v>
      </c>
      <c r="AB28" s="175">
        <v>1552.522</v>
      </c>
      <c r="AC28" s="176"/>
      <c r="AD28" s="175"/>
      <c r="AE28" s="176"/>
      <c r="AF28" s="175"/>
      <c r="AG28" s="176"/>
      <c r="AH28" s="175"/>
      <c r="AI28" s="175"/>
      <c r="AJ28" s="175"/>
      <c r="AK28" s="174">
        <f t="shared" si="9"/>
        <v>0</v>
      </c>
      <c r="AL28" s="396">
        <f t="shared" si="10"/>
        <v>0</v>
      </c>
      <c r="AM28" s="174">
        <f t="shared" si="1"/>
        <v>0</v>
      </c>
      <c r="AN28" s="175">
        <f t="shared" si="2"/>
        <v>0</v>
      </c>
      <c r="AO28" s="174">
        <v>1</v>
      </c>
      <c r="AP28" s="175">
        <v>1552.522</v>
      </c>
      <c r="AQ28" s="174"/>
      <c r="AR28" s="174"/>
      <c r="AS28" s="175">
        <v>1552.522</v>
      </c>
      <c r="AT28" s="175">
        <f t="shared" si="6"/>
        <v>0</v>
      </c>
      <c r="AU28" s="174">
        <f t="shared" si="7"/>
        <v>1</v>
      </c>
      <c r="AV28" s="175">
        <f t="shared" si="11"/>
        <v>1552.522</v>
      </c>
      <c r="AW28" s="366">
        <f t="shared" si="8"/>
        <v>1</v>
      </c>
      <c r="AX28" s="177">
        <f t="shared" si="3"/>
        <v>1</v>
      </c>
      <c r="AY28" s="177">
        <f t="shared" si="4"/>
        <v>0</v>
      </c>
    </row>
    <row r="29" spans="2:51" s="72" customFormat="1" ht="20.25" customHeight="1">
      <c r="B29" s="302"/>
      <c r="C29" s="86" t="s">
        <v>39</v>
      </c>
      <c r="D29" s="319" t="s">
        <v>90</v>
      </c>
      <c r="E29" s="81" t="s">
        <v>91</v>
      </c>
      <c r="F29" s="466"/>
      <c r="G29" s="82" t="s">
        <v>38</v>
      </c>
      <c r="H29" s="82" t="s">
        <v>38</v>
      </c>
      <c r="I29" s="83">
        <v>10</v>
      </c>
      <c r="J29" s="83">
        <v>3</v>
      </c>
      <c r="K29" s="83"/>
      <c r="L29" s="84"/>
      <c r="M29" s="83"/>
      <c r="N29" s="84"/>
      <c r="O29" s="83">
        <v>20</v>
      </c>
      <c r="P29" s="84">
        <v>5906.2</v>
      </c>
      <c r="Q29" s="83"/>
      <c r="R29" s="84"/>
      <c r="S29" s="86" t="s">
        <v>92</v>
      </c>
      <c r="T29" s="86">
        <v>44075</v>
      </c>
      <c r="U29" s="114" t="s">
        <v>65</v>
      </c>
      <c r="V29" s="113">
        <v>43329</v>
      </c>
      <c r="W29" s="112" t="s">
        <v>66</v>
      </c>
      <c r="X29" s="113">
        <v>43354</v>
      </c>
      <c r="Y29" s="86"/>
      <c r="Z29" s="113"/>
      <c r="AA29" s="129">
        <v>4</v>
      </c>
      <c r="AB29" s="120">
        <v>4166.56</v>
      </c>
      <c r="AC29" s="87"/>
      <c r="AD29" s="120"/>
      <c r="AE29" s="87"/>
      <c r="AF29" s="120"/>
      <c r="AG29" s="87"/>
      <c r="AH29" s="120"/>
      <c r="AI29" s="120"/>
      <c r="AJ29" s="120"/>
      <c r="AK29" s="129">
        <f t="shared" si="9"/>
        <v>0</v>
      </c>
      <c r="AL29" s="399">
        <f t="shared" si="10"/>
        <v>0</v>
      </c>
      <c r="AM29" s="129">
        <f t="shared" si="1"/>
        <v>0</v>
      </c>
      <c r="AN29" s="120">
        <f t="shared" si="2"/>
        <v>0</v>
      </c>
      <c r="AO29" s="129">
        <v>4</v>
      </c>
      <c r="AP29" s="120">
        <v>4166.56</v>
      </c>
      <c r="AQ29" s="129"/>
      <c r="AR29" s="129"/>
      <c r="AS29" s="120">
        <v>1041.64</v>
      </c>
      <c r="AT29" s="120">
        <f t="shared" si="6"/>
        <v>0</v>
      </c>
      <c r="AU29" s="129">
        <f t="shared" si="7"/>
        <v>4</v>
      </c>
      <c r="AV29" s="120">
        <f t="shared" si="11"/>
        <v>4166.56</v>
      </c>
      <c r="AW29" s="376">
        <f t="shared" si="8"/>
        <v>4</v>
      </c>
      <c r="AX29" s="177">
        <f t="shared" si="3"/>
        <v>4</v>
      </c>
      <c r="AY29" s="177">
        <f t="shared" si="4"/>
        <v>0</v>
      </c>
    </row>
    <row r="30" spans="2:51" s="225" customFormat="1" ht="20.25" customHeight="1">
      <c r="B30" s="211"/>
      <c r="C30" s="212" t="s">
        <v>39</v>
      </c>
      <c r="D30" s="213" t="s">
        <v>68</v>
      </c>
      <c r="E30" s="214" t="s">
        <v>69</v>
      </c>
      <c r="F30" s="467"/>
      <c r="G30" s="215" t="s">
        <v>38</v>
      </c>
      <c r="H30" s="215" t="s">
        <v>38</v>
      </c>
      <c r="I30" s="216"/>
      <c r="J30" s="216"/>
      <c r="K30" s="216"/>
      <c r="L30" s="217"/>
      <c r="M30" s="216"/>
      <c r="N30" s="217"/>
      <c r="O30" s="216"/>
      <c r="P30" s="217"/>
      <c r="Q30" s="216"/>
      <c r="R30" s="217"/>
      <c r="S30" s="218" t="s">
        <v>70</v>
      </c>
      <c r="T30" s="218" t="s">
        <v>71</v>
      </c>
      <c r="U30" s="219" t="s">
        <v>65</v>
      </c>
      <c r="V30" s="220">
        <v>43329</v>
      </c>
      <c r="W30" s="221" t="s">
        <v>66</v>
      </c>
      <c r="X30" s="220">
        <v>43354</v>
      </c>
      <c r="Y30" s="212"/>
      <c r="Z30" s="220"/>
      <c r="AA30" s="222">
        <v>7</v>
      </c>
      <c r="AB30" s="223">
        <v>985.3199999999999</v>
      </c>
      <c r="AC30" s="224"/>
      <c r="AD30" s="223"/>
      <c r="AE30" s="224"/>
      <c r="AF30" s="223"/>
      <c r="AG30" s="224"/>
      <c r="AH30" s="223"/>
      <c r="AI30" s="223"/>
      <c r="AJ30" s="223"/>
      <c r="AK30" s="222">
        <f t="shared" si="9"/>
        <v>0</v>
      </c>
      <c r="AL30" s="400">
        <f t="shared" si="10"/>
        <v>0</v>
      </c>
      <c r="AM30" s="222">
        <f t="shared" si="1"/>
        <v>6</v>
      </c>
      <c r="AN30" s="223">
        <f t="shared" si="2"/>
        <v>844.56</v>
      </c>
      <c r="AO30" s="222">
        <v>7</v>
      </c>
      <c r="AP30" s="223">
        <v>985.3199999999999</v>
      </c>
      <c r="AQ30" s="224"/>
      <c r="AR30" s="222">
        <v>6</v>
      </c>
      <c r="AS30" s="223">
        <v>140.76</v>
      </c>
      <c r="AT30" s="223">
        <f t="shared" si="6"/>
        <v>844.56</v>
      </c>
      <c r="AU30" s="222">
        <f t="shared" si="7"/>
        <v>1</v>
      </c>
      <c r="AV30" s="223">
        <f t="shared" si="11"/>
        <v>140.76</v>
      </c>
      <c r="AW30" s="369">
        <f t="shared" si="8"/>
        <v>1</v>
      </c>
      <c r="AX30" s="177">
        <f t="shared" si="3"/>
        <v>1</v>
      </c>
      <c r="AY30" s="177">
        <f t="shared" si="4"/>
        <v>0</v>
      </c>
    </row>
    <row r="31" spans="2:51" s="225" customFormat="1" ht="20.25" customHeight="1">
      <c r="B31" s="211"/>
      <c r="C31" s="212" t="s">
        <v>39</v>
      </c>
      <c r="D31" s="213" t="s">
        <v>68</v>
      </c>
      <c r="E31" s="214" t="s">
        <v>69</v>
      </c>
      <c r="F31" s="467"/>
      <c r="G31" s="215" t="s">
        <v>38</v>
      </c>
      <c r="H31" s="215" t="s">
        <v>38</v>
      </c>
      <c r="I31" s="216"/>
      <c r="J31" s="216"/>
      <c r="K31" s="216"/>
      <c r="L31" s="217"/>
      <c r="M31" s="216"/>
      <c r="N31" s="217"/>
      <c r="O31" s="216"/>
      <c r="P31" s="217"/>
      <c r="Q31" s="216"/>
      <c r="R31" s="217"/>
      <c r="S31" s="218" t="s">
        <v>112</v>
      </c>
      <c r="T31" s="218" t="s">
        <v>113</v>
      </c>
      <c r="U31" s="219" t="s">
        <v>110</v>
      </c>
      <c r="V31" s="220">
        <v>43493</v>
      </c>
      <c r="W31" s="212" t="s">
        <v>111</v>
      </c>
      <c r="X31" s="220">
        <v>43501</v>
      </c>
      <c r="Y31" s="212"/>
      <c r="Z31" s="220"/>
      <c r="AA31" s="222">
        <v>22</v>
      </c>
      <c r="AB31" s="223">
        <v>3265.9000000000005</v>
      </c>
      <c r="AC31" s="224"/>
      <c r="AD31" s="223"/>
      <c r="AE31" s="224"/>
      <c r="AF31" s="223"/>
      <c r="AG31" s="224"/>
      <c r="AH31" s="223"/>
      <c r="AI31" s="223"/>
      <c r="AJ31" s="223"/>
      <c r="AK31" s="222">
        <f t="shared" si="9"/>
        <v>0</v>
      </c>
      <c r="AL31" s="400">
        <f t="shared" si="10"/>
        <v>0</v>
      </c>
      <c r="AM31" s="222">
        <f t="shared" si="1"/>
        <v>0</v>
      </c>
      <c r="AN31" s="223">
        <f t="shared" si="2"/>
        <v>0</v>
      </c>
      <c r="AO31" s="222">
        <v>22</v>
      </c>
      <c r="AP31" s="223">
        <v>3265.9000000000005</v>
      </c>
      <c r="AQ31" s="224"/>
      <c r="AR31" s="222"/>
      <c r="AS31" s="223">
        <v>148.45000000000002</v>
      </c>
      <c r="AT31" s="223">
        <f t="shared" si="6"/>
        <v>0</v>
      </c>
      <c r="AU31" s="222">
        <f t="shared" si="7"/>
        <v>22</v>
      </c>
      <c r="AV31" s="223">
        <f t="shared" si="11"/>
        <v>3265.9000000000005</v>
      </c>
      <c r="AW31" s="369">
        <f t="shared" si="8"/>
        <v>22</v>
      </c>
      <c r="AX31" s="177">
        <f t="shared" si="3"/>
        <v>22</v>
      </c>
      <c r="AY31" s="177">
        <f t="shared" si="4"/>
        <v>0</v>
      </c>
    </row>
    <row r="32" spans="2:51" s="210" customFormat="1" ht="20.25" customHeight="1">
      <c r="B32" s="195"/>
      <c r="C32" s="196" t="s">
        <v>39</v>
      </c>
      <c r="D32" s="197" t="s">
        <v>258</v>
      </c>
      <c r="E32" s="198" t="s">
        <v>259</v>
      </c>
      <c r="F32" s="460" t="s">
        <v>271</v>
      </c>
      <c r="G32" s="199" t="s">
        <v>38</v>
      </c>
      <c r="H32" s="199" t="s">
        <v>38</v>
      </c>
      <c r="I32" s="200"/>
      <c r="J32" s="200"/>
      <c r="K32" s="200"/>
      <c r="L32" s="201"/>
      <c r="M32" s="200"/>
      <c r="N32" s="201"/>
      <c r="O32" s="200"/>
      <c r="P32" s="201"/>
      <c r="Q32" s="200"/>
      <c r="R32" s="201"/>
      <c r="S32" s="202" t="s">
        <v>260</v>
      </c>
      <c r="T32" s="202" t="s">
        <v>261</v>
      </c>
      <c r="U32" s="203" t="s">
        <v>262</v>
      </c>
      <c r="V32" s="204">
        <v>43844</v>
      </c>
      <c r="W32" s="196" t="s">
        <v>263</v>
      </c>
      <c r="X32" s="204">
        <v>43879</v>
      </c>
      <c r="Y32" s="196" t="s">
        <v>264</v>
      </c>
      <c r="Z32" s="204">
        <v>43864</v>
      </c>
      <c r="AA32" s="206">
        <v>0</v>
      </c>
      <c r="AB32" s="207">
        <v>0</v>
      </c>
      <c r="AC32" s="208"/>
      <c r="AD32" s="207"/>
      <c r="AE32" s="208">
        <v>217</v>
      </c>
      <c r="AF32" s="207">
        <v>38810.45</v>
      </c>
      <c r="AG32" s="208"/>
      <c r="AH32" s="207"/>
      <c r="AI32" s="207"/>
      <c r="AJ32" s="207"/>
      <c r="AK32" s="206">
        <f t="shared" si="9"/>
        <v>217</v>
      </c>
      <c r="AL32" s="402">
        <f t="shared" si="10"/>
        <v>38810.45</v>
      </c>
      <c r="AM32" s="206">
        <f t="shared" si="1"/>
        <v>0</v>
      </c>
      <c r="AN32" s="207">
        <f t="shared" si="2"/>
        <v>0</v>
      </c>
      <c r="AO32" s="206">
        <v>0</v>
      </c>
      <c r="AP32" s="207">
        <v>0</v>
      </c>
      <c r="AQ32" s="208">
        <v>217</v>
      </c>
      <c r="AR32" s="206"/>
      <c r="AS32" s="207">
        <v>178.85</v>
      </c>
      <c r="AT32" s="207">
        <f>AR32*AS32</f>
        <v>0</v>
      </c>
      <c r="AU32" s="206">
        <f>AO32+AQ32-AR32</f>
        <v>217</v>
      </c>
      <c r="AV32" s="207">
        <f>AU32*AS32</f>
        <v>38810.45</v>
      </c>
      <c r="AW32" s="367">
        <f>AU32</f>
        <v>217</v>
      </c>
      <c r="AX32" s="177">
        <f t="shared" si="3"/>
        <v>217</v>
      </c>
      <c r="AY32" s="177">
        <f>AX32-SUM(AW32:AW32)</f>
        <v>0</v>
      </c>
    </row>
    <row r="33" spans="2:51" s="334" customFormat="1" ht="20.25" customHeight="1">
      <c r="B33" s="335"/>
      <c r="C33" s="336" t="s">
        <v>39</v>
      </c>
      <c r="D33" s="337" t="s">
        <v>265</v>
      </c>
      <c r="E33" s="338" t="s">
        <v>259</v>
      </c>
      <c r="F33" s="468" t="s">
        <v>271</v>
      </c>
      <c r="G33" s="339" t="s">
        <v>38</v>
      </c>
      <c r="H33" s="339" t="s">
        <v>38</v>
      </c>
      <c r="I33" s="340"/>
      <c r="J33" s="340"/>
      <c r="K33" s="340"/>
      <c r="L33" s="341"/>
      <c r="M33" s="340"/>
      <c r="N33" s="341"/>
      <c r="O33" s="340"/>
      <c r="P33" s="341"/>
      <c r="Q33" s="340"/>
      <c r="R33" s="341"/>
      <c r="S33" s="342" t="s">
        <v>266</v>
      </c>
      <c r="T33" s="342" t="s">
        <v>267</v>
      </c>
      <c r="U33" s="343" t="s">
        <v>268</v>
      </c>
      <c r="V33" s="344">
        <v>43840</v>
      </c>
      <c r="W33" s="336" t="s">
        <v>269</v>
      </c>
      <c r="X33" s="344">
        <v>43879</v>
      </c>
      <c r="Y33" s="336" t="s">
        <v>264</v>
      </c>
      <c r="Z33" s="344">
        <v>43864</v>
      </c>
      <c r="AA33" s="346">
        <v>0</v>
      </c>
      <c r="AB33" s="347">
        <v>0</v>
      </c>
      <c r="AC33" s="348"/>
      <c r="AD33" s="347"/>
      <c r="AE33" s="348">
        <v>100</v>
      </c>
      <c r="AF33" s="347">
        <v>29041</v>
      </c>
      <c r="AG33" s="348"/>
      <c r="AH33" s="347"/>
      <c r="AI33" s="347"/>
      <c r="AJ33" s="347"/>
      <c r="AK33" s="346">
        <f t="shared" si="9"/>
        <v>100</v>
      </c>
      <c r="AL33" s="407">
        <f t="shared" si="10"/>
        <v>29041</v>
      </c>
      <c r="AM33" s="346">
        <f t="shared" si="1"/>
        <v>0</v>
      </c>
      <c r="AN33" s="347">
        <f t="shared" si="2"/>
        <v>0</v>
      </c>
      <c r="AO33" s="346">
        <v>0</v>
      </c>
      <c r="AP33" s="347">
        <v>0</v>
      </c>
      <c r="AQ33" s="348">
        <v>100</v>
      </c>
      <c r="AR33" s="346"/>
      <c r="AS33" s="347">
        <v>290.41</v>
      </c>
      <c r="AT33" s="347">
        <f>AR33*AS33</f>
        <v>0</v>
      </c>
      <c r="AU33" s="346">
        <f>AO33+AQ33-AR33</f>
        <v>100</v>
      </c>
      <c r="AV33" s="347">
        <f>AU33*AS33</f>
        <v>29041.000000000004</v>
      </c>
      <c r="AW33" s="373">
        <f>AU33</f>
        <v>100</v>
      </c>
      <c r="AX33" s="177">
        <f t="shared" si="3"/>
        <v>100</v>
      </c>
      <c r="AY33" s="177">
        <f>AX33-SUM(AW33:AW33)</f>
        <v>0</v>
      </c>
    </row>
    <row r="34" spans="2:51" s="317" customFormat="1" ht="20.25" customHeight="1">
      <c r="B34" s="304"/>
      <c r="C34" s="305" t="s">
        <v>39</v>
      </c>
      <c r="D34" s="306" t="s">
        <v>72</v>
      </c>
      <c r="E34" s="307" t="s">
        <v>73</v>
      </c>
      <c r="F34" s="469"/>
      <c r="G34" s="308" t="s">
        <v>38</v>
      </c>
      <c r="H34" s="308" t="s">
        <v>38</v>
      </c>
      <c r="I34" s="309"/>
      <c r="J34" s="309"/>
      <c r="K34" s="309"/>
      <c r="L34" s="310"/>
      <c r="M34" s="309"/>
      <c r="N34" s="310"/>
      <c r="O34" s="309"/>
      <c r="P34" s="310"/>
      <c r="Q34" s="309"/>
      <c r="R34" s="310"/>
      <c r="S34" s="311" t="s">
        <v>74</v>
      </c>
      <c r="T34" s="311"/>
      <c r="U34" s="312" t="s">
        <v>75</v>
      </c>
      <c r="V34" s="313">
        <v>43076</v>
      </c>
      <c r="W34" s="305" t="s">
        <v>76</v>
      </c>
      <c r="X34" s="313">
        <v>43095</v>
      </c>
      <c r="Y34" s="305"/>
      <c r="Z34" s="313"/>
      <c r="AA34" s="314">
        <v>4</v>
      </c>
      <c r="AB34" s="315">
        <v>391.12</v>
      </c>
      <c r="AC34" s="316"/>
      <c r="AD34" s="315"/>
      <c r="AE34" s="316"/>
      <c r="AF34" s="315"/>
      <c r="AG34" s="316"/>
      <c r="AH34" s="315"/>
      <c r="AI34" s="315"/>
      <c r="AJ34" s="315"/>
      <c r="AK34" s="314">
        <f t="shared" si="9"/>
        <v>0</v>
      </c>
      <c r="AL34" s="408">
        <f t="shared" si="10"/>
        <v>0</v>
      </c>
      <c r="AM34" s="314">
        <f t="shared" si="1"/>
        <v>4</v>
      </c>
      <c r="AN34" s="315">
        <f t="shared" si="2"/>
        <v>391.12</v>
      </c>
      <c r="AO34" s="314">
        <v>1</v>
      </c>
      <c r="AP34" s="315">
        <v>97.78</v>
      </c>
      <c r="AQ34" s="316"/>
      <c r="AR34" s="314">
        <v>1</v>
      </c>
      <c r="AS34" s="315">
        <v>97.78</v>
      </c>
      <c r="AT34" s="315">
        <f t="shared" si="6"/>
        <v>97.78</v>
      </c>
      <c r="AU34" s="314">
        <f t="shared" si="7"/>
        <v>0</v>
      </c>
      <c r="AV34" s="315">
        <f t="shared" si="11"/>
        <v>0</v>
      </c>
      <c r="AW34" s="375">
        <f t="shared" si="8"/>
        <v>0</v>
      </c>
      <c r="AX34" s="177">
        <f t="shared" si="3"/>
        <v>0</v>
      </c>
      <c r="AY34" s="177">
        <f t="shared" si="4"/>
        <v>0</v>
      </c>
    </row>
    <row r="35" spans="2:51" s="287" customFormat="1" ht="20.25" customHeight="1">
      <c r="B35" s="274"/>
      <c r="C35" s="275" t="s">
        <v>39</v>
      </c>
      <c r="D35" s="276" t="s">
        <v>77</v>
      </c>
      <c r="E35" s="277" t="s">
        <v>73</v>
      </c>
      <c r="F35" s="465"/>
      <c r="G35" s="278" t="s">
        <v>38</v>
      </c>
      <c r="H35" s="278" t="s">
        <v>38</v>
      </c>
      <c r="I35" s="279"/>
      <c r="J35" s="279"/>
      <c r="K35" s="279"/>
      <c r="L35" s="280"/>
      <c r="M35" s="279"/>
      <c r="N35" s="280"/>
      <c r="O35" s="279"/>
      <c r="P35" s="280"/>
      <c r="Q35" s="279"/>
      <c r="R35" s="280"/>
      <c r="S35" s="281" t="s">
        <v>123</v>
      </c>
      <c r="T35" s="281" t="s">
        <v>124</v>
      </c>
      <c r="U35" s="282" t="s">
        <v>125</v>
      </c>
      <c r="V35" s="283">
        <v>43551</v>
      </c>
      <c r="W35" s="288" t="s">
        <v>126</v>
      </c>
      <c r="X35" s="283">
        <v>43572</v>
      </c>
      <c r="Y35" s="288" t="s">
        <v>127</v>
      </c>
      <c r="Z35" s="283">
        <v>43565</v>
      </c>
      <c r="AA35" s="284">
        <v>47</v>
      </c>
      <c r="AB35" s="285">
        <v>6014.59</v>
      </c>
      <c r="AC35" s="286"/>
      <c r="AD35" s="285"/>
      <c r="AE35" s="286"/>
      <c r="AF35" s="285"/>
      <c r="AG35" s="286"/>
      <c r="AH35" s="285"/>
      <c r="AI35" s="285"/>
      <c r="AJ35" s="285"/>
      <c r="AK35" s="284">
        <f t="shared" si="9"/>
        <v>0</v>
      </c>
      <c r="AL35" s="401">
        <f t="shared" si="10"/>
        <v>0</v>
      </c>
      <c r="AM35" s="284">
        <f t="shared" si="1"/>
        <v>7</v>
      </c>
      <c r="AN35" s="285">
        <f t="shared" si="2"/>
        <v>895.79</v>
      </c>
      <c r="AO35" s="284">
        <v>47</v>
      </c>
      <c r="AP35" s="285">
        <v>6014.59</v>
      </c>
      <c r="AQ35" s="286"/>
      <c r="AR35" s="284">
        <v>7</v>
      </c>
      <c r="AS35" s="285">
        <v>127.97</v>
      </c>
      <c r="AT35" s="285">
        <f t="shared" si="6"/>
        <v>895.79</v>
      </c>
      <c r="AU35" s="284">
        <f t="shared" si="7"/>
        <v>40</v>
      </c>
      <c r="AV35" s="285">
        <f t="shared" si="11"/>
        <v>5118.8</v>
      </c>
      <c r="AW35" s="374">
        <f t="shared" si="8"/>
        <v>40</v>
      </c>
      <c r="AX35" s="177">
        <f t="shared" si="3"/>
        <v>40</v>
      </c>
      <c r="AY35" s="177">
        <f t="shared" si="4"/>
        <v>0</v>
      </c>
    </row>
    <row r="36" spans="2:51" s="287" customFormat="1" ht="20.25" customHeight="1">
      <c r="B36" s="274"/>
      <c r="C36" s="275" t="s">
        <v>39</v>
      </c>
      <c r="D36" s="276" t="s">
        <v>77</v>
      </c>
      <c r="E36" s="277" t="s">
        <v>73</v>
      </c>
      <c r="F36" s="465"/>
      <c r="G36" s="278" t="s">
        <v>38</v>
      </c>
      <c r="H36" s="278" t="s">
        <v>38</v>
      </c>
      <c r="I36" s="279"/>
      <c r="J36" s="279"/>
      <c r="K36" s="279"/>
      <c r="L36" s="280"/>
      <c r="M36" s="279"/>
      <c r="N36" s="280"/>
      <c r="O36" s="279"/>
      <c r="P36" s="280"/>
      <c r="Q36" s="279"/>
      <c r="R36" s="280"/>
      <c r="S36" s="281" t="s">
        <v>226</v>
      </c>
      <c r="T36" s="281" t="s">
        <v>227</v>
      </c>
      <c r="U36" s="282" t="s">
        <v>224</v>
      </c>
      <c r="V36" s="283">
        <v>43819</v>
      </c>
      <c r="W36" s="288" t="s">
        <v>225</v>
      </c>
      <c r="X36" s="283">
        <v>43838</v>
      </c>
      <c r="Y36" s="288"/>
      <c r="Z36" s="283"/>
      <c r="AA36" s="284">
        <v>0</v>
      </c>
      <c r="AB36" s="285">
        <v>0</v>
      </c>
      <c r="AC36" s="286"/>
      <c r="AD36" s="285"/>
      <c r="AE36" s="286">
        <v>327</v>
      </c>
      <c r="AF36" s="285">
        <v>41054.85</v>
      </c>
      <c r="AG36" s="286"/>
      <c r="AH36" s="285"/>
      <c r="AI36" s="285"/>
      <c r="AJ36" s="285"/>
      <c r="AK36" s="284">
        <f t="shared" si="9"/>
        <v>327</v>
      </c>
      <c r="AL36" s="401">
        <f t="shared" si="10"/>
        <v>41054.85</v>
      </c>
      <c r="AM36" s="284">
        <f t="shared" si="1"/>
        <v>0</v>
      </c>
      <c r="AN36" s="285">
        <f t="shared" si="2"/>
        <v>0</v>
      </c>
      <c r="AO36" s="284">
        <v>327</v>
      </c>
      <c r="AP36" s="285">
        <v>41054.85</v>
      </c>
      <c r="AQ36" s="286"/>
      <c r="AR36" s="284"/>
      <c r="AS36" s="285">
        <v>125.55</v>
      </c>
      <c r="AT36" s="285">
        <f>AR36*AS36</f>
        <v>0</v>
      </c>
      <c r="AU36" s="284">
        <f>AO36+AQ36-AR36</f>
        <v>327</v>
      </c>
      <c r="AV36" s="285">
        <f>AU36*AS36</f>
        <v>41054.85</v>
      </c>
      <c r="AW36" s="374">
        <v>327</v>
      </c>
      <c r="AX36" s="177">
        <f t="shared" si="3"/>
        <v>327</v>
      </c>
      <c r="AY36" s="177">
        <f t="shared" si="4"/>
        <v>0</v>
      </c>
    </row>
    <row r="37" spans="2:51" s="210" customFormat="1" ht="20.25" customHeight="1">
      <c r="B37" s="195"/>
      <c r="C37" s="196" t="s">
        <v>39</v>
      </c>
      <c r="D37" s="197" t="s">
        <v>45</v>
      </c>
      <c r="E37" s="198" t="s">
        <v>46</v>
      </c>
      <c r="F37" s="460" t="s">
        <v>274</v>
      </c>
      <c r="G37" s="199" t="s">
        <v>47</v>
      </c>
      <c r="H37" s="199" t="s">
        <v>47</v>
      </c>
      <c r="I37" s="200"/>
      <c r="J37" s="200"/>
      <c r="K37" s="200"/>
      <c r="L37" s="201"/>
      <c r="M37" s="200"/>
      <c r="N37" s="201"/>
      <c r="O37" s="200"/>
      <c r="P37" s="201"/>
      <c r="Q37" s="200"/>
      <c r="R37" s="201"/>
      <c r="S37" s="202" t="s">
        <v>48</v>
      </c>
      <c r="T37" s="202"/>
      <c r="U37" s="203" t="s">
        <v>40</v>
      </c>
      <c r="V37" s="204">
        <v>43292</v>
      </c>
      <c r="W37" s="205" t="s">
        <v>41</v>
      </c>
      <c r="X37" s="204">
        <v>43298</v>
      </c>
      <c r="Y37" s="205" t="s">
        <v>42</v>
      </c>
      <c r="Z37" s="204">
        <v>43319</v>
      </c>
      <c r="AA37" s="206">
        <v>1</v>
      </c>
      <c r="AB37" s="207">
        <v>275.56</v>
      </c>
      <c r="AC37" s="208"/>
      <c r="AD37" s="207"/>
      <c r="AE37" s="208"/>
      <c r="AF37" s="207"/>
      <c r="AG37" s="208"/>
      <c r="AH37" s="207"/>
      <c r="AI37" s="207"/>
      <c r="AJ37" s="207"/>
      <c r="AK37" s="206">
        <f t="shared" si="9"/>
        <v>0</v>
      </c>
      <c r="AL37" s="402">
        <f t="shared" si="10"/>
        <v>0</v>
      </c>
      <c r="AM37" s="206">
        <f t="shared" si="1"/>
        <v>1</v>
      </c>
      <c r="AN37" s="207">
        <f t="shared" si="2"/>
        <v>275.56</v>
      </c>
      <c r="AO37" s="206">
        <v>0</v>
      </c>
      <c r="AP37" s="207">
        <v>0</v>
      </c>
      <c r="AQ37" s="206"/>
      <c r="AR37" s="206"/>
      <c r="AS37" s="207">
        <v>275.56</v>
      </c>
      <c r="AT37" s="207">
        <f t="shared" si="6"/>
        <v>0</v>
      </c>
      <c r="AU37" s="206">
        <f t="shared" si="7"/>
        <v>0</v>
      </c>
      <c r="AV37" s="207">
        <f t="shared" si="11"/>
        <v>0</v>
      </c>
      <c r="AW37" s="367">
        <f t="shared" si="8"/>
        <v>0</v>
      </c>
      <c r="AX37" s="177">
        <f t="shared" si="3"/>
        <v>0</v>
      </c>
      <c r="AY37" s="177">
        <f t="shared" si="4"/>
        <v>0</v>
      </c>
    </row>
    <row r="38" spans="2:51" s="210" customFormat="1" ht="20.25" customHeight="1">
      <c r="B38" s="195"/>
      <c r="C38" s="196" t="s">
        <v>39</v>
      </c>
      <c r="D38" s="197" t="s">
        <v>141</v>
      </c>
      <c r="E38" s="198" t="s">
        <v>46</v>
      </c>
      <c r="F38" s="460" t="s">
        <v>274</v>
      </c>
      <c r="G38" s="199" t="s">
        <v>47</v>
      </c>
      <c r="H38" s="199" t="s">
        <v>47</v>
      </c>
      <c r="I38" s="200"/>
      <c r="J38" s="200"/>
      <c r="K38" s="200"/>
      <c r="L38" s="201"/>
      <c r="M38" s="200"/>
      <c r="N38" s="201"/>
      <c r="O38" s="200"/>
      <c r="P38" s="201"/>
      <c r="Q38" s="200"/>
      <c r="R38" s="201"/>
      <c r="S38" s="202" t="s">
        <v>142</v>
      </c>
      <c r="T38" s="202" t="s">
        <v>89</v>
      </c>
      <c r="U38" s="203" t="s">
        <v>143</v>
      </c>
      <c r="V38" s="204">
        <v>43627</v>
      </c>
      <c r="W38" s="205" t="s">
        <v>144</v>
      </c>
      <c r="X38" s="204">
        <v>43627</v>
      </c>
      <c r="Y38" s="205" t="s">
        <v>145</v>
      </c>
      <c r="Z38" s="204">
        <v>43623</v>
      </c>
      <c r="AA38" s="206">
        <v>15</v>
      </c>
      <c r="AB38" s="207">
        <v>4359.18</v>
      </c>
      <c r="AC38" s="208"/>
      <c r="AD38" s="207"/>
      <c r="AE38" s="208"/>
      <c r="AF38" s="207"/>
      <c r="AG38" s="208"/>
      <c r="AH38" s="207"/>
      <c r="AI38" s="207"/>
      <c r="AJ38" s="207"/>
      <c r="AK38" s="206">
        <f t="shared" si="9"/>
        <v>0</v>
      </c>
      <c r="AL38" s="402">
        <f t="shared" si="10"/>
        <v>0</v>
      </c>
      <c r="AM38" s="206">
        <f t="shared" si="1"/>
        <v>6</v>
      </c>
      <c r="AN38" s="207">
        <f t="shared" si="2"/>
        <v>1743.672</v>
      </c>
      <c r="AO38" s="206">
        <v>15</v>
      </c>
      <c r="AP38" s="207">
        <v>4359.18</v>
      </c>
      <c r="AQ38" s="206"/>
      <c r="AR38" s="206">
        <v>6</v>
      </c>
      <c r="AS38" s="207">
        <v>290.612</v>
      </c>
      <c r="AT38" s="207">
        <f t="shared" si="6"/>
        <v>1743.672</v>
      </c>
      <c r="AU38" s="206">
        <f t="shared" si="7"/>
        <v>9</v>
      </c>
      <c r="AV38" s="207">
        <f t="shared" si="11"/>
        <v>2615.5080000000003</v>
      </c>
      <c r="AW38" s="367">
        <f t="shared" si="8"/>
        <v>9</v>
      </c>
      <c r="AX38" s="177">
        <f t="shared" si="3"/>
        <v>9</v>
      </c>
      <c r="AY38" s="177">
        <f t="shared" si="4"/>
        <v>0</v>
      </c>
    </row>
    <row r="39" spans="2:51" s="210" customFormat="1" ht="20.25" customHeight="1">
      <c r="B39" s="195"/>
      <c r="C39" s="196" t="s">
        <v>39</v>
      </c>
      <c r="D39" s="197" t="s">
        <v>141</v>
      </c>
      <c r="E39" s="198" t="s">
        <v>46</v>
      </c>
      <c r="F39" s="460" t="s">
        <v>274</v>
      </c>
      <c r="G39" s="199" t="s">
        <v>47</v>
      </c>
      <c r="H39" s="199" t="s">
        <v>47</v>
      </c>
      <c r="I39" s="200"/>
      <c r="J39" s="200"/>
      <c r="K39" s="200"/>
      <c r="L39" s="201"/>
      <c r="M39" s="200"/>
      <c r="N39" s="201"/>
      <c r="O39" s="200"/>
      <c r="P39" s="201"/>
      <c r="Q39" s="200"/>
      <c r="R39" s="201"/>
      <c r="S39" s="202" t="s">
        <v>275</v>
      </c>
      <c r="T39" s="202" t="s">
        <v>276</v>
      </c>
      <c r="U39" s="203" t="s">
        <v>277</v>
      </c>
      <c r="V39" s="204">
        <v>43850</v>
      </c>
      <c r="W39" s="205" t="s">
        <v>278</v>
      </c>
      <c r="X39" s="204">
        <v>43879</v>
      </c>
      <c r="Y39" s="205" t="s">
        <v>257</v>
      </c>
      <c r="Z39" s="204">
        <v>43858</v>
      </c>
      <c r="AA39" s="206">
        <v>0</v>
      </c>
      <c r="AB39" s="207">
        <v>0</v>
      </c>
      <c r="AC39" s="208"/>
      <c r="AD39" s="207"/>
      <c r="AE39" s="208">
        <v>210</v>
      </c>
      <c r="AF39" s="207">
        <v>59873.52</v>
      </c>
      <c r="AG39" s="208"/>
      <c r="AH39" s="207"/>
      <c r="AI39" s="207"/>
      <c r="AJ39" s="207"/>
      <c r="AK39" s="206">
        <f t="shared" si="9"/>
        <v>210</v>
      </c>
      <c r="AL39" s="402">
        <f t="shared" si="10"/>
        <v>59873.52</v>
      </c>
      <c r="AM39" s="206">
        <f t="shared" si="1"/>
        <v>0</v>
      </c>
      <c r="AN39" s="207">
        <f t="shared" si="2"/>
        <v>0</v>
      </c>
      <c r="AO39" s="206">
        <v>0</v>
      </c>
      <c r="AP39" s="207">
        <v>0</v>
      </c>
      <c r="AQ39" s="206">
        <v>210</v>
      </c>
      <c r="AR39" s="206"/>
      <c r="AS39" s="207">
        <v>285.112</v>
      </c>
      <c r="AT39" s="207">
        <f>AR39*AS39</f>
        <v>0</v>
      </c>
      <c r="AU39" s="206">
        <f>AO39+AQ39-AR39</f>
        <v>210</v>
      </c>
      <c r="AV39" s="207">
        <f>AU39*AS39</f>
        <v>59873.520000000004</v>
      </c>
      <c r="AW39" s="367">
        <v>210</v>
      </c>
      <c r="AX39" s="177"/>
      <c r="AY39" s="177"/>
    </row>
    <row r="40" spans="2:51" s="194" customFormat="1" ht="20.25" customHeight="1">
      <c r="B40" s="179"/>
      <c r="C40" s="180" t="s">
        <v>39</v>
      </c>
      <c r="D40" s="181" t="s">
        <v>50</v>
      </c>
      <c r="E40" s="182" t="s">
        <v>49</v>
      </c>
      <c r="F40" s="464"/>
      <c r="G40" s="183" t="s">
        <v>38</v>
      </c>
      <c r="H40" s="183" t="s">
        <v>38</v>
      </c>
      <c r="I40" s="184"/>
      <c r="J40" s="184"/>
      <c r="K40" s="184"/>
      <c r="L40" s="185"/>
      <c r="M40" s="184"/>
      <c r="N40" s="185"/>
      <c r="O40" s="184"/>
      <c r="P40" s="185"/>
      <c r="Q40" s="184"/>
      <c r="R40" s="185"/>
      <c r="S40" s="186" t="s">
        <v>203</v>
      </c>
      <c r="T40" s="186" t="s">
        <v>204</v>
      </c>
      <c r="U40" s="187" t="s">
        <v>205</v>
      </c>
      <c r="V40" s="188">
        <v>43777</v>
      </c>
      <c r="W40" s="189" t="s">
        <v>206</v>
      </c>
      <c r="X40" s="188">
        <v>43789</v>
      </c>
      <c r="Y40" s="180"/>
      <c r="Z40" s="188"/>
      <c r="AA40" s="190">
        <v>21</v>
      </c>
      <c r="AB40" s="191">
        <v>24146.219999999998</v>
      </c>
      <c r="AC40" s="192"/>
      <c r="AD40" s="191"/>
      <c r="AE40" s="192"/>
      <c r="AF40" s="191"/>
      <c r="AG40" s="192"/>
      <c r="AH40" s="191"/>
      <c r="AI40" s="191"/>
      <c r="AJ40" s="191"/>
      <c r="AK40" s="190">
        <f>AC40+AE40+AG40+AI40</f>
        <v>0</v>
      </c>
      <c r="AL40" s="397">
        <f>AD40+AF40+AH40+AJ40</f>
        <v>0</v>
      </c>
      <c r="AM40" s="190">
        <f t="shared" si="1"/>
        <v>5</v>
      </c>
      <c r="AN40" s="191">
        <f t="shared" si="2"/>
        <v>5749.0999999999985</v>
      </c>
      <c r="AO40" s="190">
        <v>16</v>
      </c>
      <c r="AP40" s="191">
        <v>18397.12</v>
      </c>
      <c r="AQ40" s="190"/>
      <c r="AR40" s="190"/>
      <c r="AS40" s="191">
        <v>1149.82</v>
      </c>
      <c r="AT40" s="191">
        <f t="shared" si="6"/>
        <v>0</v>
      </c>
      <c r="AU40" s="190">
        <f>AO40+AQ40-AR40</f>
        <v>16</v>
      </c>
      <c r="AV40" s="191">
        <f>AU40*AS40</f>
        <v>18397.12</v>
      </c>
      <c r="AW40" s="368">
        <f t="shared" si="8"/>
        <v>16</v>
      </c>
      <c r="AX40" s="177">
        <f>AA40+AK40-AM40</f>
        <v>16</v>
      </c>
      <c r="AY40" s="177">
        <f t="shared" si="4"/>
        <v>0</v>
      </c>
    </row>
    <row r="41" spans="2:51" s="72" customFormat="1" ht="20.25" customHeight="1">
      <c r="B41" s="302"/>
      <c r="C41" s="86" t="s">
        <v>39</v>
      </c>
      <c r="D41" s="382" t="s">
        <v>197</v>
      </c>
      <c r="E41" s="81" t="s">
        <v>67</v>
      </c>
      <c r="F41" s="466"/>
      <c r="G41" s="82" t="s">
        <v>198</v>
      </c>
      <c r="H41" s="82" t="s">
        <v>38</v>
      </c>
      <c r="I41" s="83"/>
      <c r="J41" s="83"/>
      <c r="K41" s="83"/>
      <c r="L41" s="84"/>
      <c r="M41" s="83"/>
      <c r="N41" s="84"/>
      <c r="O41" s="83"/>
      <c r="P41" s="84"/>
      <c r="Q41" s="83"/>
      <c r="R41" s="84"/>
      <c r="S41" s="85" t="s">
        <v>199</v>
      </c>
      <c r="T41" s="85" t="s">
        <v>200</v>
      </c>
      <c r="U41" s="114" t="s">
        <v>201</v>
      </c>
      <c r="V41" s="113">
        <v>43754</v>
      </c>
      <c r="W41" s="112" t="s">
        <v>202</v>
      </c>
      <c r="X41" s="113">
        <v>43773</v>
      </c>
      <c r="Y41" s="86"/>
      <c r="Z41" s="113"/>
      <c r="AA41" s="129">
        <v>57</v>
      </c>
      <c r="AB41" s="120">
        <v>7896.21</v>
      </c>
      <c r="AC41" s="87"/>
      <c r="AD41" s="120"/>
      <c r="AE41" s="87"/>
      <c r="AF41" s="120"/>
      <c r="AG41" s="87"/>
      <c r="AH41" s="120"/>
      <c r="AI41" s="120"/>
      <c r="AJ41" s="120"/>
      <c r="AK41" s="129">
        <f>AC41+AE41+AG41+AI41</f>
        <v>0</v>
      </c>
      <c r="AL41" s="399">
        <f>AD41+AF41+AH41+AJ41</f>
        <v>0</v>
      </c>
      <c r="AM41" s="129">
        <f t="shared" si="1"/>
        <v>39</v>
      </c>
      <c r="AN41" s="120">
        <f t="shared" si="2"/>
        <v>5402.67</v>
      </c>
      <c r="AO41" s="129">
        <v>36</v>
      </c>
      <c r="AP41" s="120">
        <v>4987.08</v>
      </c>
      <c r="AQ41" s="129"/>
      <c r="AR41" s="129">
        <v>18</v>
      </c>
      <c r="AS41" s="120">
        <v>138.53</v>
      </c>
      <c r="AT41" s="120">
        <f>AR41*AS41</f>
        <v>2493.54</v>
      </c>
      <c r="AU41" s="129">
        <f>AO41+AQ41-AR41</f>
        <v>18</v>
      </c>
      <c r="AV41" s="120">
        <f>AU41*AS41</f>
        <v>2493.54</v>
      </c>
      <c r="AW41" s="376">
        <f>AU41</f>
        <v>18</v>
      </c>
      <c r="AX41" s="177">
        <f>AA41+AK41-AM41</f>
        <v>18</v>
      </c>
      <c r="AY41" s="177">
        <f t="shared" si="4"/>
        <v>0</v>
      </c>
    </row>
    <row r="42" spans="2:51" s="240" customFormat="1" ht="20.25" customHeight="1">
      <c r="B42" s="226"/>
      <c r="C42" s="377" t="s">
        <v>39</v>
      </c>
      <c r="D42" s="378" t="s">
        <v>169</v>
      </c>
      <c r="E42" s="229" t="s">
        <v>94</v>
      </c>
      <c r="F42" s="462"/>
      <c r="G42" s="230" t="s">
        <v>134</v>
      </c>
      <c r="H42" s="230" t="s">
        <v>134</v>
      </c>
      <c r="I42" s="231"/>
      <c r="J42" s="231"/>
      <c r="K42" s="231"/>
      <c r="L42" s="232"/>
      <c r="M42" s="231"/>
      <c r="N42" s="232"/>
      <c r="O42" s="231"/>
      <c r="P42" s="232"/>
      <c r="Q42" s="231"/>
      <c r="R42" s="232"/>
      <c r="S42" s="233">
        <v>91067001</v>
      </c>
      <c r="T42" s="233" t="s">
        <v>248</v>
      </c>
      <c r="U42" s="234" t="s">
        <v>165</v>
      </c>
      <c r="V42" s="235">
        <v>43692</v>
      </c>
      <c r="W42" s="234" t="s">
        <v>166</v>
      </c>
      <c r="X42" s="235">
        <v>43710</v>
      </c>
      <c r="Y42" s="227" t="s">
        <v>167</v>
      </c>
      <c r="Z42" s="235">
        <v>43696</v>
      </c>
      <c r="AA42" s="236">
        <v>26</v>
      </c>
      <c r="AB42" s="237">
        <v>1584.7</v>
      </c>
      <c r="AC42" s="238"/>
      <c r="AD42" s="237"/>
      <c r="AE42" s="238"/>
      <c r="AF42" s="237"/>
      <c r="AG42" s="238"/>
      <c r="AH42" s="237"/>
      <c r="AI42" s="237"/>
      <c r="AJ42" s="237"/>
      <c r="AK42" s="236">
        <f aca="true" t="shared" si="12" ref="AK42:AL46">AC42+AE42+AG42</f>
        <v>0</v>
      </c>
      <c r="AL42" s="393">
        <f t="shared" si="12"/>
        <v>0</v>
      </c>
      <c r="AM42" s="236">
        <f t="shared" si="1"/>
        <v>0</v>
      </c>
      <c r="AN42" s="237">
        <f t="shared" si="2"/>
        <v>0</v>
      </c>
      <c r="AO42" s="236">
        <v>26</v>
      </c>
      <c r="AP42" s="237">
        <v>1584.7</v>
      </c>
      <c r="AQ42" s="236"/>
      <c r="AR42" s="236"/>
      <c r="AS42" s="237">
        <v>60.95</v>
      </c>
      <c r="AT42" s="237">
        <f t="shared" si="6"/>
        <v>0</v>
      </c>
      <c r="AU42" s="236">
        <f>SUM(AW42:AW42)</f>
        <v>26</v>
      </c>
      <c r="AV42" s="237">
        <f>AS42*AU42</f>
        <v>1584.7</v>
      </c>
      <c r="AW42" s="383">
        <v>26</v>
      </c>
      <c r="AX42" s="177">
        <f>AA42+AK42-AM42</f>
        <v>26</v>
      </c>
      <c r="AY42" s="177">
        <f t="shared" si="4"/>
        <v>0</v>
      </c>
    </row>
    <row r="43" spans="2:51" s="240" customFormat="1" ht="20.25" customHeight="1">
      <c r="B43" s="226"/>
      <c r="C43" s="377" t="s">
        <v>39</v>
      </c>
      <c r="D43" s="378" t="s">
        <v>247</v>
      </c>
      <c r="E43" s="229" t="s">
        <v>94</v>
      </c>
      <c r="F43" s="462" t="s">
        <v>273</v>
      </c>
      <c r="G43" s="230" t="s">
        <v>134</v>
      </c>
      <c r="H43" s="230" t="s">
        <v>134</v>
      </c>
      <c r="I43" s="231"/>
      <c r="J43" s="231"/>
      <c r="K43" s="231"/>
      <c r="L43" s="232"/>
      <c r="M43" s="231"/>
      <c r="N43" s="232"/>
      <c r="O43" s="231"/>
      <c r="P43" s="232"/>
      <c r="Q43" s="231"/>
      <c r="R43" s="232"/>
      <c r="S43" s="233">
        <v>91067001</v>
      </c>
      <c r="T43" s="233" t="s">
        <v>249</v>
      </c>
      <c r="U43" s="234" t="s">
        <v>250</v>
      </c>
      <c r="V43" s="235">
        <v>43864</v>
      </c>
      <c r="W43" s="234" t="s">
        <v>251</v>
      </c>
      <c r="X43" s="235">
        <v>43879</v>
      </c>
      <c r="Y43" s="227"/>
      <c r="Z43" s="235"/>
      <c r="AA43" s="236">
        <v>0</v>
      </c>
      <c r="AB43" s="237">
        <v>0</v>
      </c>
      <c r="AC43" s="238"/>
      <c r="AD43" s="237"/>
      <c r="AE43" s="238">
        <v>25</v>
      </c>
      <c r="AF43" s="237">
        <v>1633</v>
      </c>
      <c r="AG43" s="238"/>
      <c r="AH43" s="237"/>
      <c r="AI43" s="237"/>
      <c r="AJ43" s="237"/>
      <c r="AK43" s="236">
        <f t="shared" si="12"/>
        <v>25</v>
      </c>
      <c r="AL43" s="393">
        <f t="shared" si="12"/>
        <v>1633</v>
      </c>
      <c r="AM43" s="236">
        <f t="shared" si="1"/>
        <v>0</v>
      </c>
      <c r="AN43" s="237">
        <f t="shared" si="2"/>
        <v>0</v>
      </c>
      <c r="AO43" s="236">
        <v>0</v>
      </c>
      <c r="AP43" s="237">
        <v>0</v>
      </c>
      <c r="AQ43" s="236">
        <v>25</v>
      </c>
      <c r="AR43" s="236"/>
      <c r="AS43" s="237">
        <v>65.32</v>
      </c>
      <c r="AT43" s="237">
        <f t="shared" si="6"/>
        <v>0</v>
      </c>
      <c r="AU43" s="236">
        <f>SUM(AW43:AW43)</f>
        <v>25</v>
      </c>
      <c r="AV43" s="237">
        <f>AS43*AU43</f>
        <v>1632.9999999999998</v>
      </c>
      <c r="AW43" s="383">
        <v>25</v>
      </c>
      <c r="AX43" s="177">
        <f>AA43+AK43-AM43</f>
        <v>25</v>
      </c>
      <c r="AY43" s="177">
        <f>AX43-SUM(AW43:AW43)</f>
        <v>0</v>
      </c>
    </row>
    <row r="44" spans="2:51" s="161" customFormat="1" ht="20.25" customHeight="1">
      <c r="B44" s="146"/>
      <c r="C44" s="478" t="s">
        <v>39</v>
      </c>
      <c r="D44" s="479" t="s">
        <v>279</v>
      </c>
      <c r="E44" s="149" t="s">
        <v>280</v>
      </c>
      <c r="F44" s="461" t="s">
        <v>281</v>
      </c>
      <c r="G44" s="150" t="s">
        <v>38</v>
      </c>
      <c r="H44" s="150" t="s">
        <v>38</v>
      </c>
      <c r="I44" s="151"/>
      <c r="J44" s="151"/>
      <c r="K44" s="151"/>
      <c r="L44" s="152"/>
      <c r="M44" s="151"/>
      <c r="N44" s="152"/>
      <c r="O44" s="151"/>
      <c r="P44" s="152"/>
      <c r="Q44" s="151"/>
      <c r="R44" s="152"/>
      <c r="S44" s="153" t="s">
        <v>282</v>
      </c>
      <c r="T44" s="153" t="s">
        <v>284</v>
      </c>
      <c r="U44" s="154" t="s">
        <v>277</v>
      </c>
      <c r="V44" s="155">
        <v>43850</v>
      </c>
      <c r="W44" s="156" t="s">
        <v>278</v>
      </c>
      <c r="X44" s="155">
        <v>43879</v>
      </c>
      <c r="Y44" s="156" t="s">
        <v>257</v>
      </c>
      <c r="Z44" s="155">
        <v>43858</v>
      </c>
      <c r="AA44" s="157">
        <v>0</v>
      </c>
      <c r="AB44" s="158">
        <v>0</v>
      </c>
      <c r="AC44" s="159"/>
      <c r="AD44" s="158"/>
      <c r="AE44" s="159">
        <v>26</v>
      </c>
      <c r="AF44" s="158">
        <v>280219.16</v>
      </c>
      <c r="AG44" s="159"/>
      <c r="AH44" s="158"/>
      <c r="AI44" s="158"/>
      <c r="AJ44" s="158"/>
      <c r="AK44" s="157">
        <f t="shared" si="12"/>
        <v>26</v>
      </c>
      <c r="AL44" s="395">
        <f t="shared" si="12"/>
        <v>280219.16</v>
      </c>
      <c r="AM44" s="157">
        <f t="shared" si="1"/>
        <v>0</v>
      </c>
      <c r="AN44" s="158">
        <f t="shared" si="2"/>
        <v>0</v>
      </c>
      <c r="AO44" s="157">
        <v>0</v>
      </c>
      <c r="AP44" s="158">
        <v>0</v>
      </c>
      <c r="AQ44" s="157">
        <v>26</v>
      </c>
      <c r="AR44" s="157"/>
      <c r="AS44" s="158">
        <v>10777.66</v>
      </c>
      <c r="AT44" s="158">
        <f>AR44*AS44</f>
        <v>0</v>
      </c>
      <c r="AU44" s="157">
        <f>SUM(AW44:AW44)</f>
        <v>26</v>
      </c>
      <c r="AV44" s="158">
        <f>AS44*AU44</f>
        <v>280219.16</v>
      </c>
      <c r="AW44" s="365">
        <v>26</v>
      </c>
      <c r="AX44" s="160"/>
      <c r="AY44" s="160"/>
    </row>
    <row r="45" spans="2:51" s="161" customFormat="1" ht="20.25" customHeight="1">
      <c r="B45" s="146"/>
      <c r="C45" s="478" t="s">
        <v>39</v>
      </c>
      <c r="D45" s="479" t="s">
        <v>286</v>
      </c>
      <c r="E45" s="149" t="s">
        <v>280</v>
      </c>
      <c r="F45" s="461" t="s">
        <v>281</v>
      </c>
      <c r="G45" s="150" t="s">
        <v>38</v>
      </c>
      <c r="H45" s="150" t="s">
        <v>38</v>
      </c>
      <c r="I45" s="151"/>
      <c r="J45" s="151"/>
      <c r="K45" s="151"/>
      <c r="L45" s="152"/>
      <c r="M45" s="151"/>
      <c r="N45" s="152"/>
      <c r="O45" s="151"/>
      <c r="P45" s="152"/>
      <c r="Q45" s="151"/>
      <c r="R45" s="152"/>
      <c r="S45" s="153" t="s">
        <v>283</v>
      </c>
      <c r="T45" s="153" t="s">
        <v>285</v>
      </c>
      <c r="U45" s="154" t="s">
        <v>277</v>
      </c>
      <c r="V45" s="155">
        <v>43850</v>
      </c>
      <c r="W45" s="156" t="s">
        <v>278</v>
      </c>
      <c r="X45" s="155">
        <v>43879</v>
      </c>
      <c r="Y45" s="156" t="s">
        <v>257</v>
      </c>
      <c r="Z45" s="155">
        <v>43858</v>
      </c>
      <c r="AA45" s="157">
        <v>0</v>
      </c>
      <c r="AB45" s="158">
        <v>0</v>
      </c>
      <c r="AC45" s="159"/>
      <c r="AD45" s="158"/>
      <c r="AE45" s="159">
        <v>4</v>
      </c>
      <c r="AF45" s="158">
        <v>57791.52</v>
      </c>
      <c r="AG45" s="159"/>
      <c r="AH45" s="158"/>
      <c r="AI45" s="158"/>
      <c r="AJ45" s="158"/>
      <c r="AK45" s="157">
        <f t="shared" si="12"/>
        <v>4</v>
      </c>
      <c r="AL45" s="395">
        <f t="shared" si="12"/>
        <v>57791.52</v>
      </c>
      <c r="AM45" s="157">
        <f t="shared" si="1"/>
        <v>0</v>
      </c>
      <c r="AN45" s="158">
        <f t="shared" si="2"/>
        <v>0</v>
      </c>
      <c r="AO45" s="157">
        <v>0</v>
      </c>
      <c r="AP45" s="158">
        <v>0</v>
      </c>
      <c r="AQ45" s="157">
        <v>4</v>
      </c>
      <c r="AR45" s="157"/>
      <c r="AS45" s="158">
        <v>14447.88</v>
      </c>
      <c r="AT45" s="158">
        <f>AR45*AS45</f>
        <v>0</v>
      </c>
      <c r="AU45" s="157">
        <f>SUM(AW45:AW45)</f>
        <v>4</v>
      </c>
      <c r="AV45" s="158">
        <f>AS45*AU45</f>
        <v>57791.52</v>
      </c>
      <c r="AW45" s="365">
        <v>4</v>
      </c>
      <c r="AX45" s="160"/>
      <c r="AY45" s="160"/>
    </row>
    <row r="46" spans="2:51" s="210" customFormat="1" ht="20.25" customHeight="1">
      <c r="B46" s="195"/>
      <c r="C46" s="196" t="s">
        <v>39</v>
      </c>
      <c r="D46" s="197" t="s">
        <v>136</v>
      </c>
      <c r="E46" s="198" t="s">
        <v>135</v>
      </c>
      <c r="F46" s="460"/>
      <c r="G46" s="199" t="s">
        <v>38</v>
      </c>
      <c r="H46" s="199" t="s">
        <v>38</v>
      </c>
      <c r="I46" s="200"/>
      <c r="J46" s="200"/>
      <c r="K46" s="200"/>
      <c r="L46" s="201"/>
      <c r="M46" s="200"/>
      <c r="N46" s="201"/>
      <c r="O46" s="200"/>
      <c r="P46" s="201"/>
      <c r="Q46" s="200"/>
      <c r="R46" s="201"/>
      <c r="S46" s="202" t="s">
        <v>137</v>
      </c>
      <c r="T46" s="202" t="s">
        <v>138</v>
      </c>
      <c r="U46" s="203" t="s">
        <v>132</v>
      </c>
      <c r="V46" s="204">
        <v>43574</v>
      </c>
      <c r="W46" s="205" t="s">
        <v>133</v>
      </c>
      <c r="X46" s="204">
        <v>43580</v>
      </c>
      <c r="Y46" s="205"/>
      <c r="Z46" s="204"/>
      <c r="AA46" s="206">
        <v>16</v>
      </c>
      <c r="AB46" s="207">
        <v>1356.16</v>
      </c>
      <c r="AC46" s="208"/>
      <c r="AD46" s="207"/>
      <c r="AE46" s="208"/>
      <c r="AF46" s="207"/>
      <c r="AG46" s="208"/>
      <c r="AH46" s="207"/>
      <c r="AI46" s="207"/>
      <c r="AJ46" s="207"/>
      <c r="AK46" s="206">
        <f t="shared" si="12"/>
        <v>0</v>
      </c>
      <c r="AL46" s="402">
        <f t="shared" si="12"/>
        <v>0</v>
      </c>
      <c r="AM46" s="206">
        <f t="shared" si="1"/>
        <v>3</v>
      </c>
      <c r="AN46" s="207">
        <f t="shared" si="2"/>
        <v>254.27999999999997</v>
      </c>
      <c r="AO46" s="206">
        <v>16</v>
      </c>
      <c r="AP46" s="207">
        <v>1356.16</v>
      </c>
      <c r="AQ46" s="206"/>
      <c r="AR46" s="206">
        <v>3</v>
      </c>
      <c r="AS46" s="207">
        <v>84.76</v>
      </c>
      <c r="AT46" s="207">
        <f t="shared" si="6"/>
        <v>254.28000000000003</v>
      </c>
      <c r="AU46" s="206">
        <f aca="true" t="shared" si="13" ref="AU46:AU65">AO46+AQ46-AR46</f>
        <v>13</v>
      </c>
      <c r="AV46" s="207">
        <f>AU46*AS46</f>
        <v>1101.88</v>
      </c>
      <c r="AW46" s="367">
        <f aca="true" t="shared" si="14" ref="AW46:AW65">AU46</f>
        <v>13</v>
      </c>
      <c r="AX46" s="177">
        <f aca="true" t="shared" si="15" ref="AX46:AX66">AA46+AK46-AM46</f>
        <v>13</v>
      </c>
      <c r="AY46" s="177">
        <f t="shared" si="4"/>
        <v>0</v>
      </c>
    </row>
    <row r="47" spans="2:51" s="321" customFormat="1" ht="20.25" customHeight="1">
      <c r="B47" s="322"/>
      <c r="C47" s="327" t="s">
        <v>39</v>
      </c>
      <c r="D47" s="379" t="s">
        <v>191</v>
      </c>
      <c r="E47" s="323" t="s">
        <v>192</v>
      </c>
      <c r="F47" s="470"/>
      <c r="G47" s="324" t="s">
        <v>56</v>
      </c>
      <c r="H47" s="324" t="s">
        <v>56</v>
      </c>
      <c r="I47" s="325"/>
      <c r="J47" s="325"/>
      <c r="K47" s="325"/>
      <c r="L47" s="326"/>
      <c r="M47" s="325"/>
      <c r="N47" s="326"/>
      <c r="O47" s="325"/>
      <c r="P47" s="326"/>
      <c r="Q47" s="325"/>
      <c r="R47" s="326"/>
      <c r="S47" s="380" t="s">
        <v>193</v>
      </c>
      <c r="T47" s="380" t="s">
        <v>190</v>
      </c>
      <c r="U47" s="328" t="s">
        <v>187</v>
      </c>
      <c r="V47" s="329">
        <v>44823</v>
      </c>
      <c r="W47" s="381" t="s">
        <v>194</v>
      </c>
      <c r="X47" s="329">
        <v>43746</v>
      </c>
      <c r="Y47" s="381"/>
      <c r="Z47" s="329"/>
      <c r="AA47" s="330">
        <v>278</v>
      </c>
      <c r="AB47" s="331">
        <v>137104.04</v>
      </c>
      <c r="AC47" s="332"/>
      <c r="AD47" s="331"/>
      <c r="AE47" s="332"/>
      <c r="AF47" s="331"/>
      <c r="AG47" s="332"/>
      <c r="AH47" s="331"/>
      <c r="AI47" s="331"/>
      <c r="AJ47" s="331"/>
      <c r="AK47" s="330">
        <f>AC47+AE47+AG47+AI47</f>
        <v>0</v>
      </c>
      <c r="AL47" s="403">
        <f>AD47+AF47+AH47+AJ47</f>
        <v>0</v>
      </c>
      <c r="AM47" s="330">
        <f t="shared" si="1"/>
        <v>50</v>
      </c>
      <c r="AN47" s="331">
        <f t="shared" si="2"/>
        <v>24659</v>
      </c>
      <c r="AO47" s="330">
        <v>257</v>
      </c>
      <c r="AP47" s="331">
        <v>126747.26</v>
      </c>
      <c r="AQ47" s="330"/>
      <c r="AR47" s="330">
        <v>29</v>
      </c>
      <c r="AS47" s="331">
        <v>493.18</v>
      </c>
      <c r="AT47" s="331">
        <f t="shared" si="6"/>
        <v>14302.22</v>
      </c>
      <c r="AU47" s="330">
        <f t="shared" si="13"/>
        <v>228</v>
      </c>
      <c r="AV47" s="331">
        <f>AU47*AS47</f>
        <v>112445.04000000001</v>
      </c>
      <c r="AW47" s="384">
        <f t="shared" si="14"/>
        <v>228</v>
      </c>
      <c r="AX47" s="177">
        <f t="shared" si="15"/>
        <v>228</v>
      </c>
      <c r="AY47" s="177">
        <f t="shared" si="4"/>
        <v>0</v>
      </c>
    </row>
    <row r="48" spans="2:51" s="273" customFormat="1" ht="20.25" customHeight="1">
      <c r="B48" s="258"/>
      <c r="C48" s="259" t="s">
        <v>39</v>
      </c>
      <c r="D48" s="260" t="s">
        <v>57</v>
      </c>
      <c r="E48" s="261" t="s">
        <v>58</v>
      </c>
      <c r="F48" s="471"/>
      <c r="G48" s="262" t="s">
        <v>59</v>
      </c>
      <c r="H48" s="262" t="s">
        <v>59</v>
      </c>
      <c r="I48" s="263"/>
      <c r="J48" s="263"/>
      <c r="K48" s="263"/>
      <c r="L48" s="264"/>
      <c r="M48" s="263"/>
      <c r="N48" s="264"/>
      <c r="O48" s="263"/>
      <c r="P48" s="264"/>
      <c r="Q48" s="263"/>
      <c r="R48" s="264"/>
      <c r="S48" s="265" t="s">
        <v>60</v>
      </c>
      <c r="T48" s="265"/>
      <c r="U48" s="266" t="s">
        <v>61</v>
      </c>
      <c r="V48" s="267">
        <v>43186</v>
      </c>
      <c r="W48" s="268" t="s">
        <v>62</v>
      </c>
      <c r="X48" s="267">
        <v>43201</v>
      </c>
      <c r="Y48" s="259"/>
      <c r="Z48" s="267"/>
      <c r="AA48" s="269">
        <v>890</v>
      </c>
      <c r="AB48" s="270">
        <v>627364.9066</v>
      </c>
      <c r="AC48" s="271"/>
      <c r="AD48" s="270"/>
      <c r="AE48" s="271"/>
      <c r="AF48" s="270"/>
      <c r="AG48" s="271"/>
      <c r="AH48" s="270"/>
      <c r="AI48" s="270"/>
      <c r="AJ48" s="270"/>
      <c r="AK48" s="269">
        <f>AC48+AE48+AG48</f>
        <v>0</v>
      </c>
      <c r="AL48" s="404">
        <f>AD48+AF48+AH48</f>
        <v>0</v>
      </c>
      <c r="AM48" s="269">
        <f t="shared" si="1"/>
        <v>557</v>
      </c>
      <c r="AN48" s="270">
        <f t="shared" si="2"/>
        <v>0</v>
      </c>
      <c r="AO48" s="269">
        <v>830</v>
      </c>
      <c r="AP48" s="270">
        <v>627364.9066</v>
      </c>
      <c r="AQ48" s="269"/>
      <c r="AR48" s="269">
        <v>497</v>
      </c>
      <c r="AS48" s="270">
        <v>171.7866</v>
      </c>
      <c r="AT48" s="270">
        <f t="shared" si="6"/>
        <v>85377.9402</v>
      </c>
      <c r="AU48" s="269">
        <f t="shared" si="13"/>
        <v>333</v>
      </c>
      <c r="AV48" s="270">
        <v>627364.9066</v>
      </c>
      <c r="AW48" s="371">
        <f t="shared" si="14"/>
        <v>333</v>
      </c>
      <c r="AX48" s="177">
        <f t="shared" si="15"/>
        <v>333</v>
      </c>
      <c r="AY48" s="177">
        <f t="shared" si="4"/>
        <v>0</v>
      </c>
    </row>
    <row r="49" spans="2:51" s="273" customFormat="1" ht="20.25" customHeight="1">
      <c r="B49" s="258"/>
      <c r="C49" s="259" t="s">
        <v>39</v>
      </c>
      <c r="D49" s="260" t="s">
        <v>57</v>
      </c>
      <c r="E49" s="261" t="s">
        <v>58</v>
      </c>
      <c r="F49" s="471"/>
      <c r="G49" s="262" t="s">
        <v>59</v>
      </c>
      <c r="H49" s="262" t="s">
        <v>59</v>
      </c>
      <c r="I49" s="263"/>
      <c r="J49" s="263"/>
      <c r="K49" s="263"/>
      <c r="L49" s="264"/>
      <c r="M49" s="263"/>
      <c r="N49" s="264"/>
      <c r="O49" s="263"/>
      <c r="P49" s="264"/>
      <c r="Q49" s="263">
        <v>540</v>
      </c>
      <c r="R49" s="264">
        <v>96418.62</v>
      </c>
      <c r="S49" s="265" t="s">
        <v>119</v>
      </c>
      <c r="T49" s="265" t="s">
        <v>120</v>
      </c>
      <c r="U49" s="266" t="s">
        <v>121</v>
      </c>
      <c r="V49" s="267">
        <v>43524</v>
      </c>
      <c r="W49" s="259" t="s">
        <v>122</v>
      </c>
      <c r="X49" s="267">
        <v>43535</v>
      </c>
      <c r="Y49" s="259"/>
      <c r="Z49" s="267"/>
      <c r="AA49" s="269">
        <v>540</v>
      </c>
      <c r="AB49" s="270">
        <v>96418.62</v>
      </c>
      <c r="AC49" s="271"/>
      <c r="AD49" s="270"/>
      <c r="AE49" s="271"/>
      <c r="AF49" s="270"/>
      <c r="AG49" s="263"/>
      <c r="AH49" s="264"/>
      <c r="AI49" s="264"/>
      <c r="AJ49" s="264"/>
      <c r="AK49" s="269">
        <f>AC49+AE49+AG49</f>
        <v>0</v>
      </c>
      <c r="AL49" s="404">
        <f>AD49+AF49+AH49</f>
        <v>0</v>
      </c>
      <c r="AM49" s="269">
        <f t="shared" si="1"/>
        <v>0</v>
      </c>
      <c r="AN49" s="270">
        <f t="shared" si="2"/>
        <v>0</v>
      </c>
      <c r="AO49" s="269">
        <v>540</v>
      </c>
      <c r="AP49" s="270">
        <v>96418.62</v>
      </c>
      <c r="AQ49" s="269"/>
      <c r="AR49" s="269"/>
      <c r="AS49" s="270">
        <v>178.553</v>
      </c>
      <c r="AT49" s="270">
        <f t="shared" si="6"/>
        <v>0</v>
      </c>
      <c r="AU49" s="269">
        <f t="shared" si="13"/>
        <v>540</v>
      </c>
      <c r="AV49" s="264">
        <v>96418.62</v>
      </c>
      <c r="AW49" s="371">
        <f t="shared" si="14"/>
        <v>540</v>
      </c>
      <c r="AX49" s="177">
        <f t="shared" si="15"/>
        <v>540</v>
      </c>
      <c r="AY49" s="177">
        <f t="shared" si="4"/>
        <v>0</v>
      </c>
    </row>
    <row r="50" spans="2:51" s="273" customFormat="1" ht="20.25" customHeight="1">
      <c r="B50" s="258"/>
      <c r="C50" s="259" t="s">
        <v>39</v>
      </c>
      <c r="D50" s="260" t="s">
        <v>57</v>
      </c>
      <c r="E50" s="261" t="s">
        <v>58</v>
      </c>
      <c r="F50" s="471"/>
      <c r="G50" s="262" t="s">
        <v>59</v>
      </c>
      <c r="H50" s="262" t="s">
        <v>59</v>
      </c>
      <c r="I50" s="263"/>
      <c r="J50" s="263"/>
      <c r="K50" s="263"/>
      <c r="L50" s="264"/>
      <c r="M50" s="263"/>
      <c r="N50" s="264"/>
      <c r="O50" s="263"/>
      <c r="P50" s="264"/>
      <c r="Q50" s="263"/>
      <c r="R50" s="264"/>
      <c r="S50" s="265" t="s">
        <v>186</v>
      </c>
      <c r="T50" s="265" t="s">
        <v>154</v>
      </c>
      <c r="U50" s="266" t="s">
        <v>187</v>
      </c>
      <c r="V50" s="267">
        <v>43727</v>
      </c>
      <c r="W50" s="259" t="s">
        <v>188</v>
      </c>
      <c r="X50" s="267">
        <v>43746</v>
      </c>
      <c r="Y50" s="259"/>
      <c r="Z50" s="267"/>
      <c r="AA50" s="269">
        <v>720</v>
      </c>
      <c r="AB50" s="270">
        <v>122284.8</v>
      </c>
      <c r="AC50" s="271"/>
      <c r="AD50" s="270"/>
      <c r="AE50" s="271"/>
      <c r="AF50" s="270"/>
      <c r="AG50" s="263"/>
      <c r="AH50" s="264"/>
      <c r="AI50" s="264"/>
      <c r="AJ50" s="264"/>
      <c r="AK50" s="269">
        <f>AC50+AE50+AG50+AI50</f>
        <v>0</v>
      </c>
      <c r="AL50" s="404">
        <f>AD50+AF50+AH50+AJ50</f>
        <v>0</v>
      </c>
      <c r="AM50" s="269">
        <f t="shared" si="1"/>
        <v>0</v>
      </c>
      <c r="AN50" s="270">
        <f t="shared" si="2"/>
        <v>0</v>
      </c>
      <c r="AO50" s="269">
        <v>720</v>
      </c>
      <c r="AP50" s="270">
        <v>122284.8</v>
      </c>
      <c r="AQ50" s="269"/>
      <c r="AR50" s="269"/>
      <c r="AS50" s="270">
        <v>169.84</v>
      </c>
      <c r="AT50" s="270">
        <f t="shared" si="6"/>
        <v>0</v>
      </c>
      <c r="AU50" s="269">
        <f t="shared" si="13"/>
        <v>720</v>
      </c>
      <c r="AV50" s="264">
        <f aca="true" t="shared" si="16" ref="AV50:AV55">AU50*AS50</f>
        <v>122284.8</v>
      </c>
      <c r="AW50" s="371">
        <v>720</v>
      </c>
      <c r="AX50" s="177">
        <f t="shared" si="15"/>
        <v>720</v>
      </c>
      <c r="AY50" s="177">
        <f t="shared" si="4"/>
        <v>0</v>
      </c>
    </row>
    <row r="51" spans="2:51" s="210" customFormat="1" ht="20.25" customHeight="1">
      <c r="B51" s="195"/>
      <c r="C51" s="196" t="s">
        <v>39</v>
      </c>
      <c r="D51" s="197" t="s">
        <v>63</v>
      </c>
      <c r="E51" s="198" t="s">
        <v>64</v>
      </c>
      <c r="F51" s="460"/>
      <c r="G51" s="199" t="s">
        <v>38</v>
      </c>
      <c r="H51" s="199" t="s">
        <v>38</v>
      </c>
      <c r="I51" s="200"/>
      <c r="J51" s="200"/>
      <c r="K51" s="200"/>
      <c r="L51" s="201"/>
      <c r="M51" s="200"/>
      <c r="N51" s="201"/>
      <c r="O51" s="200"/>
      <c r="P51" s="201"/>
      <c r="Q51" s="200"/>
      <c r="R51" s="201"/>
      <c r="S51" s="202" t="s">
        <v>114</v>
      </c>
      <c r="T51" s="202" t="s">
        <v>104</v>
      </c>
      <c r="U51" s="203" t="s">
        <v>110</v>
      </c>
      <c r="V51" s="204">
        <v>43493</v>
      </c>
      <c r="W51" s="196" t="s">
        <v>111</v>
      </c>
      <c r="X51" s="204">
        <v>43501</v>
      </c>
      <c r="Y51" s="196"/>
      <c r="Z51" s="204"/>
      <c r="AA51" s="206">
        <v>18</v>
      </c>
      <c r="AB51" s="207">
        <v>929.8800000000001</v>
      </c>
      <c r="AC51" s="208"/>
      <c r="AD51" s="207"/>
      <c r="AE51" s="208"/>
      <c r="AF51" s="207"/>
      <c r="AG51" s="208"/>
      <c r="AH51" s="207"/>
      <c r="AI51" s="207"/>
      <c r="AJ51" s="207"/>
      <c r="AK51" s="206">
        <f>AC51+AE51+AG51</f>
        <v>0</v>
      </c>
      <c r="AL51" s="402">
        <f>AD51+AF51+AH51</f>
        <v>0</v>
      </c>
      <c r="AM51" s="206">
        <f t="shared" si="1"/>
        <v>0</v>
      </c>
      <c r="AN51" s="207">
        <f t="shared" si="2"/>
        <v>0</v>
      </c>
      <c r="AO51" s="208">
        <v>18</v>
      </c>
      <c r="AP51" s="207">
        <v>929.8800000000001</v>
      </c>
      <c r="AQ51" s="208"/>
      <c r="AR51" s="206"/>
      <c r="AS51" s="207">
        <v>51.660000000000004</v>
      </c>
      <c r="AT51" s="207">
        <f t="shared" si="6"/>
        <v>0</v>
      </c>
      <c r="AU51" s="206">
        <f t="shared" si="13"/>
        <v>18</v>
      </c>
      <c r="AV51" s="207">
        <f t="shared" si="16"/>
        <v>929.8800000000001</v>
      </c>
      <c r="AW51" s="367">
        <f t="shared" si="14"/>
        <v>18</v>
      </c>
      <c r="AX51" s="177">
        <f t="shared" si="15"/>
        <v>18</v>
      </c>
      <c r="AY51" s="177">
        <f t="shared" si="4"/>
        <v>0</v>
      </c>
    </row>
    <row r="52" spans="2:51" s="210" customFormat="1" ht="20.25" customHeight="1">
      <c r="B52" s="195"/>
      <c r="C52" s="196" t="s">
        <v>39</v>
      </c>
      <c r="D52" s="197" t="s">
        <v>63</v>
      </c>
      <c r="E52" s="198" t="s">
        <v>64</v>
      </c>
      <c r="F52" s="460"/>
      <c r="G52" s="199" t="s">
        <v>38</v>
      </c>
      <c r="H52" s="199" t="s">
        <v>38</v>
      </c>
      <c r="I52" s="200"/>
      <c r="J52" s="200"/>
      <c r="K52" s="200"/>
      <c r="L52" s="201"/>
      <c r="M52" s="200"/>
      <c r="N52" s="201"/>
      <c r="O52" s="200"/>
      <c r="P52" s="201"/>
      <c r="Q52" s="200"/>
      <c r="R52" s="201"/>
      <c r="S52" s="202" t="s">
        <v>211</v>
      </c>
      <c r="T52" s="202" t="s">
        <v>208</v>
      </c>
      <c r="U52" s="203" t="s">
        <v>209</v>
      </c>
      <c r="V52" s="204">
        <v>43784</v>
      </c>
      <c r="W52" s="196" t="s">
        <v>210</v>
      </c>
      <c r="X52" s="204">
        <v>43802</v>
      </c>
      <c r="Y52" s="196"/>
      <c r="Z52" s="204"/>
      <c r="AA52" s="206">
        <v>16</v>
      </c>
      <c r="AB52" s="207">
        <v>886.56</v>
      </c>
      <c r="AC52" s="208"/>
      <c r="AD52" s="207"/>
      <c r="AE52" s="208"/>
      <c r="AF52" s="207"/>
      <c r="AG52" s="208"/>
      <c r="AH52" s="207"/>
      <c r="AI52" s="207"/>
      <c r="AJ52" s="207"/>
      <c r="AK52" s="206">
        <f>AC52+AE52+AG52+AI52</f>
        <v>0</v>
      </c>
      <c r="AL52" s="416">
        <f>AD52+AF52+AH52+AJ52</f>
        <v>0</v>
      </c>
      <c r="AM52" s="206">
        <f t="shared" si="1"/>
        <v>0</v>
      </c>
      <c r="AN52" s="207">
        <f t="shared" si="2"/>
        <v>0</v>
      </c>
      <c r="AO52" s="208">
        <v>16</v>
      </c>
      <c r="AP52" s="207">
        <v>886.56</v>
      </c>
      <c r="AQ52" s="208"/>
      <c r="AR52" s="206"/>
      <c r="AS52" s="207">
        <v>55.41</v>
      </c>
      <c r="AT52" s="207">
        <f t="shared" si="6"/>
        <v>0</v>
      </c>
      <c r="AU52" s="206">
        <f>AO52+AQ52-AR52</f>
        <v>16</v>
      </c>
      <c r="AV52" s="207">
        <f t="shared" si="16"/>
        <v>886.56</v>
      </c>
      <c r="AW52" s="367">
        <f>AU52</f>
        <v>16</v>
      </c>
      <c r="AX52" s="177">
        <f t="shared" si="15"/>
        <v>16</v>
      </c>
      <c r="AY52" s="177">
        <f t="shared" si="4"/>
        <v>0</v>
      </c>
    </row>
    <row r="53" spans="2:51" s="210" customFormat="1" ht="20.25" customHeight="1">
      <c r="B53" s="195"/>
      <c r="C53" s="196" t="s">
        <v>39</v>
      </c>
      <c r="D53" s="197" t="s">
        <v>63</v>
      </c>
      <c r="E53" s="198" t="s">
        <v>64</v>
      </c>
      <c r="F53" s="460"/>
      <c r="G53" s="199" t="s">
        <v>38</v>
      </c>
      <c r="H53" s="199" t="s">
        <v>38</v>
      </c>
      <c r="I53" s="200"/>
      <c r="J53" s="200"/>
      <c r="K53" s="200"/>
      <c r="L53" s="201"/>
      <c r="M53" s="200"/>
      <c r="N53" s="201"/>
      <c r="O53" s="200"/>
      <c r="P53" s="201"/>
      <c r="Q53" s="200"/>
      <c r="R53" s="201"/>
      <c r="S53" s="202" t="s">
        <v>223</v>
      </c>
      <c r="T53" s="202" t="s">
        <v>208</v>
      </c>
      <c r="U53" s="203" t="s">
        <v>224</v>
      </c>
      <c r="V53" s="204">
        <v>43819</v>
      </c>
      <c r="W53" s="196" t="s">
        <v>225</v>
      </c>
      <c r="X53" s="204">
        <v>43838</v>
      </c>
      <c r="Y53" s="196"/>
      <c r="Z53" s="204"/>
      <c r="AA53" s="206">
        <v>0</v>
      </c>
      <c r="AB53" s="207">
        <v>0</v>
      </c>
      <c r="AC53" s="208"/>
      <c r="AD53" s="207"/>
      <c r="AE53" s="208">
        <v>154</v>
      </c>
      <c r="AF53" s="207">
        <v>7804.72</v>
      </c>
      <c r="AG53" s="208"/>
      <c r="AH53" s="207"/>
      <c r="AI53" s="207"/>
      <c r="AJ53" s="207"/>
      <c r="AK53" s="206">
        <f>AC53+AE53+AG53+AI53</f>
        <v>154</v>
      </c>
      <c r="AL53" s="416">
        <f>AD53+AF53+AH53+AJ53</f>
        <v>7804.72</v>
      </c>
      <c r="AM53" s="206">
        <v>0</v>
      </c>
      <c r="AN53" s="207">
        <f aca="true" t="shared" si="17" ref="AN53:AN65">AB53+AL53-AV53</f>
        <v>0</v>
      </c>
      <c r="AO53" s="208">
        <v>154</v>
      </c>
      <c r="AP53" s="207">
        <v>7804.72</v>
      </c>
      <c r="AQ53" s="208"/>
      <c r="AR53" s="206"/>
      <c r="AS53" s="207">
        <v>50.68</v>
      </c>
      <c r="AT53" s="207">
        <f t="shared" si="6"/>
        <v>0</v>
      </c>
      <c r="AU53" s="206">
        <f>AO53+AQ53-AR53</f>
        <v>154</v>
      </c>
      <c r="AV53" s="207">
        <f t="shared" si="16"/>
        <v>7804.72</v>
      </c>
      <c r="AW53" s="367">
        <v>154</v>
      </c>
      <c r="AX53" s="177">
        <f t="shared" si="15"/>
        <v>154</v>
      </c>
      <c r="AY53" s="177">
        <f t="shared" si="4"/>
        <v>0</v>
      </c>
    </row>
    <row r="54" spans="2:51" s="436" customFormat="1" ht="20.25" customHeight="1">
      <c r="B54" s="420"/>
      <c r="C54" s="421" t="s">
        <v>39</v>
      </c>
      <c r="D54" s="422" t="s">
        <v>115</v>
      </c>
      <c r="E54" s="423" t="s">
        <v>64</v>
      </c>
      <c r="F54" s="472"/>
      <c r="G54" s="424" t="s">
        <v>38</v>
      </c>
      <c r="H54" s="424" t="s">
        <v>38</v>
      </c>
      <c r="I54" s="425"/>
      <c r="J54" s="425"/>
      <c r="K54" s="425"/>
      <c r="L54" s="426"/>
      <c r="M54" s="425"/>
      <c r="N54" s="426"/>
      <c r="O54" s="425"/>
      <c r="P54" s="426"/>
      <c r="Q54" s="425"/>
      <c r="R54" s="426"/>
      <c r="S54" s="427" t="s">
        <v>116</v>
      </c>
      <c r="T54" s="427" t="s">
        <v>104</v>
      </c>
      <c r="U54" s="428" t="s">
        <v>110</v>
      </c>
      <c r="V54" s="429">
        <v>43493</v>
      </c>
      <c r="W54" s="421" t="s">
        <v>111</v>
      </c>
      <c r="X54" s="429">
        <v>43501</v>
      </c>
      <c r="Y54" s="421"/>
      <c r="Z54" s="429"/>
      <c r="AA54" s="430">
        <v>3</v>
      </c>
      <c r="AB54" s="431">
        <v>1175.7599999999998</v>
      </c>
      <c r="AC54" s="432"/>
      <c r="AD54" s="431"/>
      <c r="AE54" s="432"/>
      <c r="AF54" s="431"/>
      <c r="AG54" s="432"/>
      <c r="AH54" s="431"/>
      <c r="AI54" s="431"/>
      <c r="AJ54" s="431"/>
      <c r="AK54" s="430">
        <f>AC54+AE54+AG54</f>
        <v>0</v>
      </c>
      <c r="AL54" s="433">
        <f>AD54+AF54+AH54</f>
        <v>0</v>
      </c>
      <c r="AM54" s="430">
        <f aca="true" t="shared" si="18" ref="AM54:AM65">AA54+AK54-AU54</f>
        <v>1</v>
      </c>
      <c r="AN54" s="431">
        <f t="shared" si="17"/>
        <v>391.91999999999985</v>
      </c>
      <c r="AO54" s="432">
        <v>2</v>
      </c>
      <c r="AP54" s="431">
        <v>783.8399999999999</v>
      </c>
      <c r="AQ54" s="432"/>
      <c r="AR54" s="430"/>
      <c r="AS54" s="431">
        <v>391.91999999999996</v>
      </c>
      <c r="AT54" s="431">
        <f t="shared" si="6"/>
        <v>0</v>
      </c>
      <c r="AU54" s="430">
        <f t="shared" si="13"/>
        <v>2</v>
      </c>
      <c r="AV54" s="431">
        <f t="shared" si="16"/>
        <v>783.8399999999999</v>
      </c>
      <c r="AW54" s="434">
        <f t="shared" si="14"/>
        <v>2</v>
      </c>
      <c r="AX54" s="177">
        <f t="shared" si="15"/>
        <v>2</v>
      </c>
      <c r="AY54" s="177">
        <f t="shared" si="4"/>
        <v>0</v>
      </c>
    </row>
    <row r="55" spans="2:51" s="444" customFormat="1" ht="20.25" customHeight="1">
      <c r="B55" s="445"/>
      <c r="C55" s="446" t="s">
        <v>39</v>
      </c>
      <c r="D55" s="447" t="s">
        <v>252</v>
      </c>
      <c r="E55" s="448" t="s">
        <v>64</v>
      </c>
      <c r="F55" s="473" t="s">
        <v>272</v>
      </c>
      <c r="G55" s="449" t="s">
        <v>38</v>
      </c>
      <c r="H55" s="449" t="s">
        <v>38</v>
      </c>
      <c r="I55" s="450"/>
      <c r="J55" s="450"/>
      <c r="K55" s="450"/>
      <c r="L55" s="451"/>
      <c r="M55" s="450"/>
      <c r="N55" s="451"/>
      <c r="O55" s="450"/>
      <c r="P55" s="451"/>
      <c r="Q55" s="450"/>
      <c r="R55" s="451"/>
      <c r="S55" s="452" t="s">
        <v>253</v>
      </c>
      <c r="T55" s="452" t="s">
        <v>249</v>
      </c>
      <c r="U55" s="453" t="s">
        <v>254</v>
      </c>
      <c r="V55" s="454">
        <v>43844</v>
      </c>
      <c r="W55" s="446" t="s">
        <v>255</v>
      </c>
      <c r="X55" s="454" t="s">
        <v>256</v>
      </c>
      <c r="Y55" s="446" t="s">
        <v>257</v>
      </c>
      <c r="Z55" s="454">
        <v>43858</v>
      </c>
      <c r="AA55" s="455">
        <v>0</v>
      </c>
      <c r="AB55" s="456">
        <v>0</v>
      </c>
      <c r="AC55" s="457"/>
      <c r="AD55" s="456"/>
      <c r="AE55" s="457"/>
      <c r="AF55" s="456"/>
      <c r="AG55" s="457">
        <v>15</v>
      </c>
      <c r="AH55" s="456">
        <v>5485.95</v>
      </c>
      <c r="AI55" s="456"/>
      <c r="AJ55" s="456"/>
      <c r="AK55" s="455">
        <f>AC55+AE55+AG55</f>
        <v>15</v>
      </c>
      <c r="AL55" s="458">
        <f>AD55+AF55+AH55</f>
        <v>5485.95</v>
      </c>
      <c r="AM55" s="455">
        <f t="shared" si="18"/>
        <v>0</v>
      </c>
      <c r="AN55" s="456">
        <f t="shared" si="17"/>
        <v>0</v>
      </c>
      <c r="AO55" s="457">
        <v>0</v>
      </c>
      <c r="AP55" s="456">
        <v>0</v>
      </c>
      <c r="AQ55" s="457">
        <v>15</v>
      </c>
      <c r="AR55" s="455"/>
      <c r="AS55" s="456">
        <v>365.73</v>
      </c>
      <c r="AT55" s="456">
        <f t="shared" si="6"/>
        <v>0</v>
      </c>
      <c r="AU55" s="455">
        <f>AO55+AQ55-AR55</f>
        <v>15</v>
      </c>
      <c r="AV55" s="456">
        <f t="shared" si="16"/>
        <v>5485.950000000001</v>
      </c>
      <c r="AW55" s="480">
        <v>15</v>
      </c>
      <c r="AX55" s="177">
        <f t="shared" si="15"/>
        <v>15</v>
      </c>
      <c r="AY55" s="177">
        <f>AX55-SUM(AW55:AW55)</f>
        <v>0</v>
      </c>
    </row>
    <row r="56" spans="2:51" s="300" customFormat="1" ht="20.25" customHeight="1">
      <c r="B56" s="289"/>
      <c r="C56" s="290" t="s">
        <v>39</v>
      </c>
      <c r="D56" s="320" t="s">
        <v>117</v>
      </c>
      <c r="E56" s="291" t="s">
        <v>118</v>
      </c>
      <c r="F56" s="474"/>
      <c r="G56" s="292" t="s">
        <v>59</v>
      </c>
      <c r="H56" s="292" t="s">
        <v>59</v>
      </c>
      <c r="I56" s="293"/>
      <c r="J56" s="293"/>
      <c r="K56" s="293"/>
      <c r="L56" s="294"/>
      <c r="M56" s="293"/>
      <c r="N56" s="294"/>
      <c r="O56" s="293"/>
      <c r="P56" s="294"/>
      <c r="Q56" s="293"/>
      <c r="R56" s="294"/>
      <c r="S56" s="299">
        <v>1809098</v>
      </c>
      <c r="T56" s="290">
        <v>44957</v>
      </c>
      <c r="U56" s="295" t="s">
        <v>179</v>
      </c>
      <c r="V56" s="296">
        <v>43733</v>
      </c>
      <c r="W56" s="301" t="s">
        <v>181</v>
      </c>
      <c r="X56" s="296">
        <v>43746</v>
      </c>
      <c r="Y56" s="290"/>
      <c r="Z56" s="296"/>
      <c r="AA56" s="297">
        <v>2394</v>
      </c>
      <c r="AB56" s="298">
        <v>14971.68</v>
      </c>
      <c r="AC56" s="299"/>
      <c r="AD56" s="298"/>
      <c r="AE56" s="299"/>
      <c r="AF56" s="298"/>
      <c r="AG56" s="299"/>
      <c r="AH56" s="298"/>
      <c r="AI56" s="298"/>
      <c r="AJ56" s="298"/>
      <c r="AK56" s="299">
        <f>SUM(AC56+AE56+AG56+AI56)</f>
        <v>0</v>
      </c>
      <c r="AL56" s="405">
        <f>AD56+AF56+AH56+AJ56</f>
        <v>0</v>
      </c>
      <c r="AM56" s="297">
        <f t="shared" si="18"/>
        <v>133</v>
      </c>
      <c r="AN56" s="298">
        <f t="shared" si="17"/>
        <v>0</v>
      </c>
      <c r="AO56" s="297">
        <v>2323</v>
      </c>
      <c r="AP56" s="298">
        <v>14971.68</v>
      </c>
      <c r="AQ56" s="297"/>
      <c r="AR56" s="297">
        <v>62</v>
      </c>
      <c r="AS56" s="298">
        <v>74.25</v>
      </c>
      <c r="AT56" s="298">
        <f t="shared" si="6"/>
        <v>4603.5</v>
      </c>
      <c r="AU56" s="297">
        <f t="shared" si="13"/>
        <v>2261</v>
      </c>
      <c r="AV56" s="298">
        <v>14971.68</v>
      </c>
      <c r="AW56" s="372">
        <f t="shared" si="14"/>
        <v>2261</v>
      </c>
      <c r="AX56" s="177">
        <f t="shared" si="15"/>
        <v>2261</v>
      </c>
      <c r="AY56" s="177">
        <f>AX56-SUM(AW56:AW56)</f>
        <v>0</v>
      </c>
    </row>
    <row r="57" spans="2:51" s="349" customFormat="1" ht="20.25" customHeight="1">
      <c r="B57" s="350"/>
      <c r="C57" s="351" t="s">
        <v>39</v>
      </c>
      <c r="D57" s="352" t="s">
        <v>153</v>
      </c>
      <c r="E57" s="353" t="s">
        <v>37</v>
      </c>
      <c r="F57" s="475"/>
      <c r="G57" s="354" t="s">
        <v>38</v>
      </c>
      <c r="H57" s="354" t="s">
        <v>38</v>
      </c>
      <c r="I57" s="355"/>
      <c r="J57" s="355"/>
      <c r="K57" s="355"/>
      <c r="L57" s="356"/>
      <c r="M57" s="355"/>
      <c r="N57" s="356"/>
      <c r="O57" s="355"/>
      <c r="P57" s="356"/>
      <c r="Q57" s="355"/>
      <c r="R57" s="356"/>
      <c r="S57" s="357" t="s">
        <v>160</v>
      </c>
      <c r="T57" s="357" t="s">
        <v>155</v>
      </c>
      <c r="U57" s="358" t="s">
        <v>158</v>
      </c>
      <c r="V57" s="359">
        <v>43668</v>
      </c>
      <c r="W57" s="360" t="s">
        <v>159</v>
      </c>
      <c r="X57" s="359">
        <v>43696</v>
      </c>
      <c r="Y57" s="360"/>
      <c r="Z57" s="359"/>
      <c r="AA57" s="361">
        <v>7</v>
      </c>
      <c r="AB57" s="362">
        <v>77324.59</v>
      </c>
      <c r="AC57" s="363"/>
      <c r="AD57" s="362"/>
      <c r="AE57" s="363"/>
      <c r="AF57" s="362"/>
      <c r="AG57" s="363"/>
      <c r="AH57" s="362"/>
      <c r="AI57" s="362"/>
      <c r="AJ57" s="362"/>
      <c r="AK57" s="361">
        <f aca="true" t="shared" si="19" ref="AK57:AK65">AC57+AE57+AG57</f>
        <v>0</v>
      </c>
      <c r="AL57" s="406">
        <f aca="true" t="shared" si="20" ref="AL57:AL65">AD57+AF57+AH57</f>
        <v>0</v>
      </c>
      <c r="AM57" s="361">
        <f t="shared" si="18"/>
        <v>7</v>
      </c>
      <c r="AN57" s="362">
        <f t="shared" si="17"/>
        <v>77324.59</v>
      </c>
      <c r="AO57" s="361">
        <v>0</v>
      </c>
      <c r="AP57" s="362">
        <v>0</v>
      </c>
      <c r="AQ57" s="361"/>
      <c r="AR57" s="361"/>
      <c r="AS57" s="362">
        <v>11046.369999999999</v>
      </c>
      <c r="AT57" s="362">
        <f>AS57*AR57</f>
        <v>0</v>
      </c>
      <c r="AU57" s="361">
        <f t="shared" si="13"/>
        <v>0</v>
      </c>
      <c r="AV57" s="362">
        <f aca="true" t="shared" si="21" ref="AV57:AV65">AU57*AS57</f>
        <v>0</v>
      </c>
      <c r="AW57" s="385">
        <f t="shared" si="14"/>
        <v>0</v>
      </c>
      <c r="AX57" s="177">
        <f t="shared" si="15"/>
        <v>0</v>
      </c>
      <c r="AY57" s="177">
        <f t="shared" si="4"/>
        <v>0</v>
      </c>
    </row>
    <row r="58" spans="2:51" s="349" customFormat="1" ht="20.25" customHeight="1">
      <c r="B58" s="350"/>
      <c r="C58" s="351" t="s">
        <v>39</v>
      </c>
      <c r="D58" s="352" t="s">
        <v>153</v>
      </c>
      <c r="E58" s="353" t="s">
        <v>37</v>
      </c>
      <c r="F58" s="475"/>
      <c r="G58" s="354" t="s">
        <v>38</v>
      </c>
      <c r="H58" s="354" t="s">
        <v>38</v>
      </c>
      <c r="I58" s="355"/>
      <c r="J58" s="355"/>
      <c r="K58" s="355"/>
      <c r="L58" s="356"/>
      <c r="M58" s="355"/>
      <c r="N58" s="356"/>
      <c r="O58" s="355"/>
      <c r="P58" s="356"/>
      <c r="Q58" s="355"/>
      <c r="R58" s="356"/>
      <c r="S58" s="357" t="s">
        <v>184</v>
      </c>
      <c r="T58" s="357" t="s">
        <v>162</v>
      </c>
      <c r="U58" s="358" t="s">
        <v>182</v>
      </c>
      <c r="V58" s="359">
        <v>43733</v>
      </c>
      <c r="W58" s="360" t="s">
        <v>185</v>
      </c>
      <c r="X58" s="359">
        <v>43746</v>
      </c>
      <c r="Y58" s="360"/>
      <c r="Z58" s="359"/>
      <c r="AA58" s="361">
        <v>51</v>
      </c>
      <c r="AB58" s="362">
        <v>563364.87</v>
      </c>
      <c r="AC58" s="363"/>
      <c r="AD58" s="362"/>
      <c r="AE58" s="363"/>
      <c r="AF58" s="362"/>
      <c r="AG58" s="363"/>
      <c r="AH58" s="362"/>
      <c r="AI58" s="362"/>
      <c r="AJ58" s="362"/>
      <c r="AK58" s="361">
        <f t="shared" si="19"/>
        <v>0</v>
      </c>
      <c r="AL58" s="406">
        <f t="shared" si="20"/>
        <v>0</v>
      </c>
      <c r="AM58" s="361">
        <f t="shared" si="18"/>
        <v>9</v>
      </c>
      <c r="AN58" s="362">
        <f t="shared" si="17"/>
        <v>99417.32999999996</v>
      </c>
      <c r="AO58" s="361">
        <v>51</v>
      </c>
      <c r="AP58" s="362">
        <v>563364.87</v>
      </c>
      <c r="AQ58" s="361"/>
      <c r="AR58" s="361">
        <v>9</v>
      </c>
      <c r="AS58" s="362">
        <v>11046.37</v>
      </c>
      <c r="AT58" s="362">
        <f>AS58*AR58</f>
        <v>99417.33</v>
      </c>
      <c r="AU58" s="361">
        <f t="shared" si="13"/>
        <v>42</v>
      </c>
      <c r="AV58" s="362">
        <f t="shared" si="21"/>
        <v>463947.54000000004</v>
      </c>
      <c r="AW58" s="385">
        <f t="shared" si="14"/>
        <v>42</v>
      </c>
      <c r="AX58" s="177">
        <f t="shared" si="15"/>
        <v>42</v>
      </c>
      <c r="AY58" s="177">
        <f t="shared" si="4"/>
        <v>0</v>
      </c>
    </row>
    <row r="59" spans="2:51" s="349" customFormat="1" ht="20.25" customHeight="1">
      <c r="B59" s="350"/>
      <c r="C59" s="351" t="s">
        <v>39</v>
      </c>
      <c r="D59" s="352" t="s">
        <v>153</v>
      </c>
      <c r="E59" s="353" t="s">
        <v>37</v>
      </c>
      <c r="F59" s="475"/>
      <c r="G59" s="354" t="s">
        <v>38</v>
      </c>
      <c r="H59" s="354" t="s">
        <v>38</v>
      </c>
      <c r="I59" s="355"/>
      <c r="J59" s="355"/>
      <c r="K59" s="355"/>
      <c r="L59" s="356"/>
      <c r="M59" s="355"/>
      <c r="N59" s="356"/>
      <c r="O59" s="355"/>
      <c r="P59" s="356"/>
      <c r="Q59" s="355"/>
      <c r="R59" s="356"/>
      <c r="S59" s="357" t="s">
        <v>228</v>
      </c>
      <c r="T59" s="357" t="s">
        <v>229</v>
      </c>
      <c r="U59" s="358" t="s">
        <v>224</v>
      </c>
      <c r="V59" s="359">
        <v>43819</v>
      </c>
      <c r="W59" s="360" t="s">
        <v>225</v>
      </c>
      <c r="X59" s="359">
        <v>43838</v>
      </c>
      <c r="Y59" s="360"/>
      <c r="Z59" s="359"/>
      <c r="AA59" s="361">
        <v>0</v>
      </c>
      <c r="AB59" s="362">
        <v>0</v>
      </c>
      <c r="AC59" s="363"/>
      <c r="AD59" s="362"/>
      <c r="AE59" s="363">
        <v>98</v>
      </c>
      <c r="AF59" s="362">
        <v>1082544.26</v>
      </c>
      <c r="AG59" s="363"/>
      <c r="AH59" s="362"/>
      <c r="AI59" s="362"/>
      <c r="AJ59" s="362"/>
      <c r="AK59" s="361">
        <f t="shared" si="19"/>
        <v>98</v>
      </c>
      <c r="AL59" s="406">
        <f t="shared" si="20"/>
        <v>1082544.26</v>
      </c>
      <c r="AM59" s="361">
        <f t="shared" si="18"/>
        <v>0</v>
      </c>
      <c r="AN59" s="362">
        <f t="shared" si="17"/>
        <v>0</v>
      </c>
      <c r="AO59" s="361">
        <v>98</v>
      </c>
      <c r="AP59" s="362">
        <v>1082544.26</v>
      </c>
      <c r="AQ59" s="361"/>
      <c r="AR59" s="361"/>
      <c r="AS59" s="362">
        <v>11046.37</v>
      </c>
      <c r="AT59" s="362">
        <f>AS59*AR59</f>
        <v>0</v>
      </c>
      <c r="AU59" s="361">
        <f t="shared" si="13"/>
        <v>98</v>
      </c>
      <c r="AV59" s="362">
        <f>AU59*AS59</f>
        <v>1082544.26</v>
      </c>
      <c r="AW59" s="385">
        <f t="shared" si="14"/>
        <v>98</v>
      </c>
      <c r="AX59" s="177">
        <f t="shared" si="15"/>
        <v>98</v>
      </c>
      <c r="AY59" s="177">
        <f t="shared" si="4"/>
        <v>0</v>
      </c>
    </row>
    <row r="60" spans="2:51" s="225" customFormat="1" ht="20.25" customHeight="1">
      <c r="B60" s="211"/>
      <c r="C60" s="212" t="s">
        <v>39</v>
      </c>
      <c r="D60" s="213" t="s">
        <v>157</v>
      </c>
      <c r="E60" s="214" t="s">
        <v>37</v>
      </c>
      <c r="F60" s="467"/>
      <c r="G60" s="215" t="s">
        <v>38</v>
      </c>
      <c r="H60" s="215" t="s">
        <v>38</v>
      </c>
      <c r="I60" s="216"/>
      <c r="J60" s="216"/>
      <c r="K60" s="216"/>
      <c r="L60" s="217"/>
      <c r="M60" s="216"/>
      <c r="N60" s="217"/>
      <c r="O60" s="216"/>
      <c r="P60" s="217"/>
      <c r="Q60" s="216"/>
      <c r="R60" s="217"/>
      <c r="S60" s="218" t="s">
        <v>161</v>
      </c>
      <c r="T60" s="218" t="s">
        <v>162</v>
      </c>
      <c r="U60" s="219" t="s">
        <v>158</v>
      </c>
      <c r="V60" s="220">
        <v>43668</v>
      </c>
      <c r="W60" s="221" t="s">
        <v>159</v>
      </c>
      <c r="X60" s="220">
        <v>43696</v>
      </c>
      <c r="Y60" s="221"/>
      <c r="Z60" s="220"/>
      <c r="AA60" s="222">
        <v>2</v>
      </c>
      <c r="AB60" s="223">
        <v>2104.2599999999998</v>
      </c>
      <c r="AC60" s="224"/>
      <c r="AD60" s="223"/>
      <c r="AE60" s="224"/>
      <c r="AF60" s="223"/>
      <c r="AG60" s="224"/>
      <c r="AH60" s="223"/>
      <c r="AI60" s="223"/>
      <c r="AJ60" s="223"/>
      <c r="AK60" s="222">
        <f t="shared" si="19"/>
        <v>0</v>
      </c>
      <c r="AL60" s="400">
        <f t="shared" si="20"/>
        <v>0</v>
      </c>
      <c r="AM60" s="222">
        <f t="shared" si="18"/>
        <v>2</v>
      </c>
      <c r="AN60" s="223">
        <f t="shared" si="17"/>
        <v>2104.2599999999998</v>
      </c>
      <c r="AO60" s="222">
        <v>0</v>
      </c>
      <c r="AP60" s="223">
        <v>0</v>
      </c>
      <c r="AQ60" s="222"/>
      <c r="AR60" s="222"/>
      <c r="AS60" s="223">
        <v>1052.1299999999999</v>
      </c>
      <c r="AT60" s="223">
        <f>AS60*AR60</f>
        <v>0</v>
      </c>
      <c r="AU60" s="222">
        <f t="shared" si="13"/>
        <v>0</v>
      </c>
      <c r="AV60" s="223">
        <f t="shared" si="21"/>
        <v>0</v>
      </c>
      <c r="AW60" s="369">
        <f t="shared" si="14"/>
        <v>0</v>
      </c>
      <c r="AX60" s="177">
        <f t="shared" si="15"/>
        <v>0</v>
      </c>
      <c r="AY60" s="177">
        <f t="shared" si="4"/>
        <v>0</v>
      </c>
    </row>
    <row r="61" spans="2:51" s="225" customFormat="1" ht="20.25" customHeight="1">
      <c r="B61" s="211"/>
      <c r="C61" s="212" t="s">
        <v>39</v>
      </c>
      <c r="D61" s="213" t="s">
        <v>157</v>
      </c>
      <c r="E61" s="214" t="s">
        <v>37</v>
      </c>
      <c r="F61" s="467"/>
      <c r="G61" s="215" t="s">
        <v>38</v>
      </c>
      <c r="H61" s="215" t="s">
        <v>38</v>
      </c>
      <c r="I61" s="216"/>
      <c r="J61" s="216"/>
      <c r="K61" s="216"/>
      <c r="L61" s="217"/>
      <c r="M61" s="216"/>
      <c r="N61" s="217"/>
      <c r="O61" s="216"/>
      <c r="P61" s="217"/>
      <c r="Q61" s="216"/>
      <c r="R61" s="217"/>
      <c r="S61" s="218" t="s">
        <v>161</v>
      </c>
      <c r="T61" s="218" t="s">
        <v>162</v>
      </c>
      <c r="U61" s="219" t="s">
        <v>182</v>
      </c>
      <c r="V61" s="220">
        <v>43733</v>
      </c>
      <c r="W61" s="221" t="s">
        <v>183</v>
      </c>
      <c r="X61" s="220">
        <v>43746</v>
      </c>
      <c r="Y61" s="221"/>
      <c r="Z61" s="220"/>
      <c r="AA61" s="222">
        <v>258</v>
      </c>
      <c r="AB61" s="223">
        <v>271449.54000000004</v>
      </c>
      <c r="AC61" s="224"/>
      <c r="AD61" s="223"/>
      <c r="AE61" s="224"/>
      <c r="AF61" s="223"/>
      <c r="AG61" s="224"/>
      <c r="AH61" s="223"/>
      <c r="AI61" s="223"/>
      <c r="AJ61" s="223"/>
      <c r="AK61" s="222">
        <f t="shared" si="19"/>
        <v>0</v>
      </c>
      <c r="AL61" s="400">
        <f t="shared" si="20"/>
        <v>0</v>
      </c>
      <c r="AM61" s="222">
        <f t="shared" si="18"/>
        <v>8</v>
      </c>
      <c r="AN61" s="223">
        <f t="shared" si="17"/>
        <v>8417.040000000037</v>
      </c>
      <c r="AO61" s="222">
        <v>253</v>
      </c>
      <c r="AP61" s="223">
        <v>266188.89</v>
      </c>
      <c r="AQ61" s="222"/>
      <c r="AR61" s="222">
        <v>3</v>
      </c>
      <c r="AS61" s="223">
        <v>1052.13</v>
      </c>
      <c r="AT61" s="223">
        <f>AS61*AR61</f>
        <v>3156.3900000000003</v>
      </c>
      <c r="AU61" s="222">
        <f t="shared" si="13"/>
        <v>250</v>
      </c>
      <c r="AV61" s="223">
        <f t="shared" si="21"/>
        <v>263032.5</v>
      </c>
      <c r="AW61" s="369">
        <f t="shared" si="14"/>
        <v>250</v>
      </c>
      <c r="AX61" s="177">
        <f t="shared" si="15"/>
        <v>250</v>
      </c>
      <c r="AY61" s="177">
        <f t="shared" si="4"/>
        <v>0</v>
      </c>
    </row>
    <row r="62" spans="2:51" s="334" customFormat="1" ht="20.25" customHeight="1">
      <c r="B62" s="335"/>
      <c r="C62" s="336" t="s">
        <v>39</v>
      </c>
      <c r="D62" s="337" t="s">
        <v>147</v>
      </c>
      <c r="E62" s="338" t="s">
        <v>53</v>
      </c>
      <c r="F62" s="468"/>
      <c r="G62" s="339" t="s">
        <v>148</v>
      </c>
      <c r="H62" s="339" t="s">
        <v>148</v>
      </c>
      <c r="I62" s="340"/>
      <c r="J62" s="340"/>
      <c r="K62" s="340"/>
      <c r="L62" s="341"/>
      <c r="M62" s="340"/>
      <c r="N62" s="341"/>
      <c r="O62" s="340"/>
      <c r="P62" s="341"/>
      <c r="Q62" s="340"/>
      <c r="R62" s="341"/>
      <c r="S62" s="342" t="s">
        <v>149</v>
      </c>
      <c r="T62" s="342" t="s">
        <v>150</v>
      </c>
      <c r="U62" s="343" t="s">
        <v>151</v>
      </c>
      <c r="V62" s="344">
        <v>43649</v>
      </c>
      <c r="W62" s="345" t="s">
        <v>152</v>
      </c>
      <c r="X62" s="344">
        <v>43663</v>
      </c>
      <c r="Y62" s="336"/>
      <c r="Z62" s="344"/>
      <c r="AA62" s="346">
        <v>8</v>
      </c>
      <c r="AB62" s="347">
        <v>129392.15999999999</v>
      </c>
      <c r="AC62" s="348"/>
      <c r="AD62" s="347"/>
      <c r="AE62" s="348"/>
      <c r="AF62" s="347"/>
      <c r="AG62" s="348"/>
      <c r="AH62" s="347"/>
      <c r="AI62" s="347"/>
      <c r="AJ62" s="347"/>
      <c r="AK62" s="346">
        <f t="shared" si="19"/>
        <v>0</v>
      </c>
      <c r="AL62" s="407">
        <f t="shared" si="20"/>
        <v>0</v>
      </c>
      <c r="AM62" s="346">
        <f t="shared" si="18"/>
        <v>0</v>
      </c>
      <c r="AN62" s="347">
        <f t="shared" si="17"/>
        <v>0</v>
      </c>
      <c r="AO62" s="346">
        <v>8</v>
      </c>
      <c r="AP62" s="347">
        <v>129392.15999999999</v>
      </c>
      <c r="AQ62" s="348"/>
      <c r="AR62" s="346"/>
      <c r="AS62" s="347">
        <v>16174.019999999999</v>
      </c>
      <c r="AT62" s="347">
        <f>AR62*AS62</f>
        <v>0</v>
      </c>
      <c r="AU62" s="346">
        <f t="shared" si="13"/>
        <v>8</v>
      </c>
      <c r="AV62" s="347">
        <f t="shared" si="21"/>
        <v>129392.15999999999</v>
      </c>
      <c r="AW62" s="373">
        <f t="shared" si="14"/>
        <v>8</v>
      </c>
      <c r="AX62" s="177">
        <f t="shared" si="15"/>
        <v>8</v>
      </c>
      <c r="AY62" s="177">
        <f t="shared" si="4"/>
        <v>0</v>
      </c>
    </row>
    <row r="63" spans="2:51" s="317" customFormat="1" ht="20.25" customHeight="1">
      <c r="B63" s="304"/>
      <c r="C63" s="305" t="s">
        <v>39</v>
      </c>
      <c r="D63" s="306" t="s">
        <v>108</v>
      </c>
      <c r="E63" s="307" t="s">
        <v>81</v>
      </c>
      <c r="F63" s="469"/>
      <c r="G63" s="308" t="s">
        <v>38</v>
      </c>
      <c r="H63" s="308" t="s">
        <v>38</v>
      </c>
      <c r="I63" s="309"/>
      <c r="J63" s="309"/>
      <c r="K63" s="309"/>
      <c r="L63" s="310"/>
      <c r="M63" s="309"/>
      <c r="N63" s="310"/>
      <c r="O63" s="309"/>
      <c r="P63" s="310"/>
      <c r="Q63" s="309"/>
      <c r="R63" s="310"/>
      <c r="S63" s="311" t="s">
        <v>82</v>
      </c>
      <c r="T63" s="311" t="s">
        <v>83</v>
      </c>
      <c r="U63" s="312" t="s">
        <v>65</v>
      </c>
      <c r="V63" s="313">
        <v>43329</v>
      </c>
      <c r="W63" s="318" t="s">
        <v>66</v>
      </c>
      <c r="X63" s="313">
        <v>43354</v>
      </c>
      <c r="Y63" s="318"/>
      <c r="Z63" s="313"/>
      <c r="AA63" s="314">
        <v>172</v>
      </c>
      <c r="AB63" s="315">
        <v>17432.2</v>
      </c>
      <c r="AC63" s="316"/>
      <c r="AD63" s="315"/>
      <c r="AE63" s="316"/>
      <c r="AF63" s="315"/>
      <c r="AG63" s="316"/>
      <c r="AH63" s="315"/>
      <c r="AI63" s="315"/>
      <c r="AJ63" s="315"/>
      <c r="AK63" s="314">
        <f t="shared" si="19"/>
        <v>0</v>
      </c>
      <c r="AL63" s="408">
        <f t="shared" si="20"/>
        <v>0</v>
      </c>
      <c r="AM63" s="314">
        <f t="shared" si="18"/>
        <v>24</v>
      </c>
      <c r="AN63" s="315">
        <f t="shared" si="17"/>
        <v>2432.4000000000015</v>
      </c>
      <c r="AO63" s="314">
        <v>157</v>
      </c>
      <c r="AP63" s="315">
        <v>15911.949999999999</v>
      </c>
      <c r="AQ63" s="314"/>
      <c r="AR63" s="314">
        <v>9</v>
      </c>
      <c r="AS63" s="315">
        <v>101.35</v>
      </c>
      <c r="AT63" s="315">
        <f>AR63*AS63</f>
        <v>912.15</v>
      </c>
      <c r="AU63" s="314">
        <f t="shared" si="13"/>
        <v>148</v>
      </c>
      <c r="AV63" s="315">
        <f t="shared" si="21"/>
        <v>14999.8</v>
      </c>
      <c r="AW63" s="375">
        <f t="shared" si="14"/>
        <v>148</v>
      </c>
      <c r="AX63" s="177">
        <f t="shared" si="15"/>
        <v>148</v>
      </c>
      <c r="AY63" s="177">
        <f t="shared" si="4"/>
        <v>0</v>
      </c>
    </row>
    <row r="64" spans="2:51" s="317" customFormat="1" ht="20.25" customHeight="1">
      <c r="B64" s="304"/>
      <c r="C64" s="305" t="s">
        <v>39</v>
      </c>
      <c r="D64" s="306" t="s">
        <v>108</v>
      </c>
      <c r="E64" s="307" t="s">
        <v>81</v>
      </c>
      <c r="F64" s="469"/>
      <c r="G64" s="308" t="s">
        <v>38</v>
      </c>
      <c r="H64" s="308" t="s">
        <v>38</v>
      </c>
      <c r="I64" s="309"/>
      <c r="J64" s="309"/>
      <c r="K64" s="309"/>
      <c r="L64" s="310"/>
      <c r="M64" s="309"/>
      <c r="N64" s="310"/>
      <c r="O64" s="309"/>
      <c r="P64" s="310"/>
      <c r="Q64" s="309">
        <v>171</v>
      </c>
      <c r="R64" s="310">
        <v>18278.19</v>
      </c>
      <c r="S64" s="311" t="s">
        <v>84</v>
      </c>
      <c r="T64" s="311" t="s">
        <v>85</v>
      </c>
      <c r="U64" s="312" t="s">
        <v>51</v>
      </c>
      <c r="V64" s="313">
        <v>43434</v>
      </c>
      <c r="W64" s="318" t="s">
        <v>52</v>
      </c>
      <c r="X64" s="313">
        <v>43446</v>
      </c>
      <c r="Y64" s="318"/>
      <c r="Z64" s="313"/>
      <c r="AA64" s="314">
        <v>171</v>
      </c>
      <c r="AB64" s="315">
        <v>18278.19</v>
      </c>
      <c r="AC64" s="316"/>
      <c r="AD64" s="315"/>
      <c r="AE64" s="316"/>
      <c r="AF64" s="315"/>
      <c r="AG64" s="316"/>
      <c r="AH64" s="315"/>
      <c r="AI64" s="315"/>
      <c r="AJ64" s="315"/>
      <c r="AK64" s="314">
        <f t="shared" si="19"/>
        <v>0</v>
      </c>
      <c r="AL64" s="408">
        <f t="shared" si="20"/>
        <v>0</v>
      </c>
      <c r="AM64" s="314">
        <f t="shared" si="18"/>
        <v>0</v>
      </c>
      <c r="AN64" s="315">
        <f t="shared" si="17"/>
        <v>0</v>
      </c>
      <c r="AO64" s="314">
        <v>171</v>
      </c>
      <c r="AP64" s="315">
        <v>18278.19</v>
      </c>
      <c r="AQ64" s="314"/>
      <c r="AR64" s="314"/>
      <c r="AS64" s="315">
        <v>106.89</v>
      </c>
      <c r="AT64" s="315">
        <f>AR64*AS64</f>
        <v>0</v>
      </c>
      <c r="AU64" s="314">
        <f t="shared" si="13"/>
        <v>171</v>
      </c>
      <c r="AV64" s="315">
        <f t="shared" si="21"/>
        <v>18278.19</v>
      </c>
      <c r="AW64" s="375">
        <f t="shared" si="14"/>
        <v>171</v>
      </c>
      <c r="AX64" s="177">
        <f t="shared" si="15"/>
        <v>171</v>
      </c>
      <c r="AY64" s="177">
        <f t="shared" si="4"/>
        <v>0</v>
      </c>
    </row>
    <row r="65" spans="2:51" s="178" customFormat="1" ht="20.25" customHeight="1">
      <c r="B65" s="162"/>
      <c r="C65" s="163" t="s">
        <v>39</v>
      </c>
      <c r="D65" s="164" t="s">
        <v>109</v>
      </c>
      <c r="E65" s="165" t="s">
        <v>81</v>
      </c>
      <c r="F65" s="463"/>
      <c r="G65" s="166" t="s">
        <v>38</v>
      </c>
      <c r="H65" s="166" t="s">
        <v>38</v>
      </c>
      <c r="I65" s="167"/>
      <c r="J65" s="167"/>
      <c r="K65" s="167"/>
      <c r="L65" s="168"/>
      <c r="M65" s="167"/>
      <c r="N65" s="168"/>
      <c r="O65" s="167"/>
      <c r="P65" s="168"/>
      <c r="Q65" s="167">
        <v>39</v>
      </c>
      <c r="R65" s="168">
        <v>9032.01</v>
      </c>
      <c r="S65" s="170" t="s">
        <v>86</v>
      </c>
      <c r="T65" s="170" t="s">
        <v>87</v>
      </c>
      <c r="U65" s="171" t="s">
        <v>51</v>
      </c>
      <c r="V65" s="172">
        <v>43434</v>
      </c>
      <c r="W65" s="173" t="s">
        <v>52</v>
      </c>
      <c r="X65" s="172">
        <v>43446</v>
      </c>
      <c r="Y65" s="173"/>
      <c r="Z65" s="172"/>
      <c r="AA65" s="174">
        <v>34</v>
      </c>
      <c r="AB65" s="175">
        <v>7874.06</v>
      </c>
      <c r="AC65" s="176"/>
      <c r="AD65" s="175"/>
      <c r="AE65" s="176"/>
      <c r="AF65" s="175"/>
      <c r="AG65" s="176"/>
      <c r="AH65" s="175"/>
      <c r="AI65" s="175"/>
      <c r="AJ65" s="175"/>
      <c r="AK65" s="174">
        <f t="shared" si="19"/>
        <v>0</v>
      </c>
      <c r="AL65" s="396">
        <f t="shared" si="20"/>
        <v>0</v>
      </c>
      <c r="AM65" s="174">
        <f t="shared" si="18"/>
        <v>0</v>
      </c>
      <c r="AN65" s="175">
        <f t="shared" si="17"/>
        <v>0</v>
      </c>
      <c r="AO65" s="174">
        <v>34</v>
      </c>
      <c r="AP65" s="175">
        <v>7874.06</v>
      </c>
      <c r="AQ65" s="174"/>
      <c r="AR65" s="174"/>
      <c r="AS65" s="175">
        <v>231.59</v>
      </c>
      <c r="AT65" s="175">
        <f>AR65*AS65</f>
        <v>0</v>
      </c>
      <c r="AU65" s="174">
        <f t="shared" si="13"/>
        <v>34</v>
      </c>
      <c r="AV65" s="175">
        <f t="shared" si="21"/>
        <v>7874.06</v>
      </c>
      <c r="AW65" s="366">
        <f t="shared" si="14"/>
        <v>34</v>
      </c>
      <c r="AX65" s="177">
        <f t="shared" si="15"/>
        <v>34</v>
      </c>
      <c r="AY65" s="177">
        <f>AX65-SUM(AW65:AW65)</f>
        <v>0</v>
      </c>
    </row>
    <row r="66" spans="2:51" s="29" customFormat="1" ht="25.5" customHeight="1">
      <c r="B66" s="30"/>
      <c r="C66" s="31"/>
      <c r="D66" s="32" t="s">
        <v>98</v>
      </c>
      <c r="E66" s="88"/>
      <c r="F66" s="476"/>
      <c r="G66" s="89"/>
      <c r="H66" s="89"/>
      <c r="I66" s="90">
        <f>SUM(I17:I65)</f>
        <v>10</v>
      </c>
      <c r="J66" s="90">
        <f>SUM(J17:J65)</f>
        <v>3</v>
      </c>
      <c r="K66" s="90">
        <f aca="true" t="shared" si="22" ref="K66:Q66">SUM(K17:K65)</f>
        <v>0</v>
      </c>
      <c r="L66" s="90">
        <f t="shared" si="22"/>
        <v>0</v>
      </c>
      <c r="M66" s="90">
        <f t="shared" si="22"/>
        <v>0</v>
      </c>
      <c r="N66" s="90">
        <f t="shared" si="22"/>
        <v>0</v>
      </c>
      <c r="O66" s="90">
        <f t="shared" si="22"/>
        <v>20</v>
      </c>
      <c r="P66" s="90">
        <f t="shared" si="22"/>
        <v>5906.2</v>
      </c>
      <c r="Q66" s="90">
        <f t="shared" si="22"/>
        <v>750</v>
      </c>
      <c r="R66" s="90">
        <f>SUM(R57:R65)</f>
        <v>27310.199999999997</v>
      </c>
      <c r="S66" s="91"/>
      <c r="T66" s="91"/>
      <c r="U66" s="31"/>
      <c r="V66" s="31"/>
      <c r="W66" s="91"/>
      <c r="X66" s="91"/>
      <c r="Y66" s="91"/>
      <c r="Z66" s="91"/>
      <c r="AA66" s="31">
        <f aca="true" t="shared" si="23" ref="AA66:AH66">SUM(AA17:AA65)</f>
        <v>11869</v>
      </c>
      <c r="AB66" s="31">
        <f t="shared" si="23"/>
        <v>2295643.6886</v>
      </c>
      <c r="AC66" s="91">
        <f t="shared" si="23"/>
        <v>0</v>
      </c>
      <c r="AD66" s="91">
        <f t="shared" si="23"/>
        <v>0</v>
      </c>
      <c r="AE66" s="91">
        <f t="shared" si="23"/>
        <v>1281</v>
      </c>
      <c r="AF66" s="91">
        <f t="shared" si="23"/>
        <v>1645261.68</v>
      </c>
      <c r="AG66" s="91">
        <f t="shared" si="23"/>
        <v>229</v>
      </c>
      <c r="AH66" s="91">
        <f t="shared" si="23"/>
        <v>138136.5</v>
      </c>
      <c r="AI66" s="91"/>
      <c r="AJ66" s="91"/>
      <c r="AK66" s="31">
        <f>SUM(AK17:AK65)</f>
        <v>1510</v>
      </c>
      <c r="AL66" s="31">
        <f>SUM(AL17:AL65)</f>
        <v>1783398.18</v>
      </c>
      <c r="AM66" s="31">
        <f aca="true" t="shared" si="24" ref="AM66:AW66">SUM(AM17:AM65)</f>
        <v>3214</v>
      </c>
      <c r="AN66" s="31">
        <f t="shared" si="24"/>
        <v>350492.282</v>
      </c>
      <c r="AO66" s="91">
        <f t="shared" si="24"/>
        <v>11509</v>
      </c>
      <c r="AP66" s="91">
        <f t="shared" si="24"/>
        <v>3437571.378600001</v>
      </c>
      <c r="AQ66" s="91">
        <f t="shared" si="24"/>
        <v>597</v>
      </c>
      <c r="AR66" s="91">
        <f t="shared" si="24"/>
        <v>1941</v>
      </c>
      <c r="AS66" s="91">
        <f t="shared" si="24"/>
        <v>90060.91560000002</v>
      </c>
      <c r="AT66" s="91">
        <f t="shared" si="24"/>
        <v>271857.8322</v>
      </c>
      <c r="AU66" s="91">
        <f t="shared" si="24"/>
        <v>10165</v>
      </c>
      <c r="AV66" s="91">
        <f t="shared" si="24"/>
        <v>3728549.5866</v>
      </c>
      <c r="AW66" s="91">
        <f t="shared" si="24"/>
        <v>10165</v>
      </c>
      <c r="AX66" s="209">
        <f t="shared" si="15"/>
        <v>10165</v>
      </c>
      <c r="AY66" s="209">
        <f>AX66-SUM(AW66:AW66)</f>
        <v>0</v>
      </c>
    </row>
    <row r="67" spans="2:49" s="7" customFormat="1" ht="16.5">
      <c r="B67" s="34"/>
      <c r="C67" s="35"/>
      <c r="D67" s="36"/>
      <c r="E67" s="92"/>
      <c r="F67" s="477"/>
      <c r="G67" s="93"/>
      <c r="H67" s="93"/>
      <c r="I67" s="94"/>
      <c r="J67" s="94"/>
      <c r="K67" s="94"/>
      <c r="L67" s="95"/>
      <c r="M67" s="94"/>
      <c r="N67" s="95"/>
      <c r="O67" s="94"/>
      <c r="P67" s="95"/>
      <c r="Q67" s="94"/>
      <c r="R67" s="95"/>
      <c r="S67" s="96"/>
      <c r="T67" s="96"/>
      <c r="U67" s="37"/>
      <c r="V67" s="38"/>
      <c r="W67" s="115"/>
      <c r="X67" s="116"/>
      <c r="Y67" s="115"/>
      <c r="Z67" s="116"/>
      <c r="AA67" s="40"/>
      <c r="AB67" s="41"/>
      <c r="AC67" s="121"/>
      <c r="AD67" s="122"/>
      <c r="AE67" s="121"/>
      <c r="AF67" s="122"/>
      <c r="AG67" s="121"/>
      <c r="AH67" s="122"/>
      <c r="AI67" s="122"/>
      <c r="AJ67" s="122"/>
      <c r="AK67" s="40"/>
      <c r="AL67" s="410"/>
      <c r="AM67" s="40"/>
      <c r="AN67" s="41"/>
      <c r="AO67" s="94"/>
      <c r="AP67" s="95"/>
      <c r="AQ67" s="121"/>
      <c r="AR67" s="121"/>
      <c r="AS67" s="122"/>
      <c r="AT67" s="122"/>
      <c r="AU67" s="40"/>
      <c r="AV67" s="41"/>
      <c r="AW67" s="39"/>
    </row>
    <row r="68" spans="4:48" ht="16.5">
      <c r="D68" s="42"/>
      <c r="E68" s="97"/>
      <c r="F68" s="97"/>
      <c r="G68" s="74"/>
      <c r="I68" s="75"/>
      <c r="J68" s="75"/>
      <c r="K68" s="97"/>
      <c r="AE68" s="123"/>
      <c r="AU68" s="43"/>
      <c r="AV68" s="26"/>
    </row>
    <row r="69" spans="1:51" s="47" customFormat="1" ht="20.25">
      <c r="A69" s="44"/>
      <c r="B69" s="44"/>
      <c r="C69" s="44"/>
      <c r="D69" s="45"/>
      <c r="E69" s="98" t="s">
        <v>99</v>
      </c>
      <c r="F69" s="98"/>
      <c r="G69" s="99"/>
      <c r="H69" s="98"/>
      <c r="I69" s="98" t="s">
        <v>100</v>
      </c>
      <c r="J69" s="98"/>
      <c r="K69" s="100"/>
      <c r="L69" s="100"/>
      <c r="M69" s="100"/>
      <c r="N69" s="101">
        <f>N66+P66+R66</f>
        <v>33216.399999999994</v>
      </c>
      <c r="O69" s="100"/>
      <c r="P69" s="100"/>
      <c r="Q69" s="100"/>
      <c r="R69" s="100"/>
      <c r="S69" s="100"/>
      <c r="T69" s="100"/>
      <c r="U69" s="48"/>
      <c r="V69" s="46"/>
      <c r="W69" s="98"/>
      <c r="X69" s="99"/>
      <c r="Y69" s="98"/>
      <c r="Z69" s="98"/>
      <c r="AA69" s="46"/>
      <c r="AB69" s="48"/>
      <c r="AC69" s="98"/>
      <c r="AD69" s="98"/>
      <c r="AE69" s="98"/>
      <c r="AF69" s="98"/>
      <c r="AG69" s="98"/>
      <c r="AH69" s="98"/>
      <c r="AI69" s="98"/>
      <c r="AJ69" s="98"/>
      <c r="AK69" s="46"/>
      <c r="AL69" s="411"/>
      <c r="AM69" s="44"/>
      <c r="AN69" s="49"/>
      <c r="AO69" s="102"/>
      <c r="AP69" s="98"/>
      <c r="AQ69" s="130"/>
      <c r="AR69" s="131"/>
      <c r="AS69" s="132"/>
      <c r="AT69" s="133"/>
      <c r="AU69" s="51"/>
      <c r="AV69" s="52"/>
      <c r="AW69" s="50"/>
      <c r="AX69" s="50"/>
      <c r="AY69" s="50"/>
    </row>
    <row r="70" spans="1:51" s="47" customFormat="1" ht="20.25">
      <c r="A70" s="44"/>
      <c r="B70" s="44"/>
      <c r="C70" s="44" t="s">
        <v>163</v>
      </c>
      <c r="D70" s="45"/>
      <c r="E70" s="102"/>
      <c r="F70" s="102"/>
      <c r="G70" s="98"/>
      <c r="H70" s="98"/>
      <c r="I70" s="98"/>
      <c r="J70" s="98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48"/>
      <c r="V70" s="46"/>
      <c r="W70" s="98"/>
      <c r="X70" s="99"/>
      <c r="Y70" s="98"/>
      <c r="Z70" s="98"/>
      <c r="AA70" s="46"/>
      <c r="AB70" s="48" t="s">
        <v>100</v>
      </c>
      <c r="AC70" s="98"/>
      <c r="AD70" s="98"/>
      <c r="AE70" s="98"/>
      <c r="AF70" s="98"/>
      <c r="AG70" s="98"/>
      <c r="AH70" s="98"/>
      <c r="AI70" s="98"/>
      <c r="AJ70" s="98"/>
      <c r="AK70" s="46"/>
      <c r="AL70" s="411"/>
      <c r="AM70" s="44"/>
      <c r="AN70" s="49"/>
      <c r="AO70" s="102"/>
      <c r="AP70" s="98"/>
      <c r="AQ70" s="130"/>
      <c r="AR70" s="131"/>
      <c r="AS70" s="134"/>
      <c r="AT70" s="133"/>
      <c r="AU70" s="51"/>
      <c r="AV70" s="53"/>
      <c r="AW70" s="50"/>
      <c r="AX70" s="50"/>
      <c r="AY70" s="50"/>
    </row>
    <row r="71" spans="1:51" s="47" customFormat="1" ht="20.25">
      <c r="A71" s="44"/>
      <c r="B71" s="44"/>
      <c r="C71" s="44"/>
      <c r="D71" s="45"/>
      <c r="E71" s="102"/>
      <c r="F71" s="102"/>
      <c r="G71" s="98"/>
      <c r="H71" s="98"/>
      <c r="I71" s="98"/>
      <c r="J71" s="98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48"/>
      <c r="V71" s="46"/>
      <c r="W71" s="98"/>
      <c r="X71" s="99"/>
      <c r="Y71" s="98"/>
      <c r="Z71" s="98"/>
      <c r="AA71" s="46"/>
      <c r="AB71" s="48"/>
      <c r="AC71" s="98"/>
      <c r="AD71" s="98"/>
      <c r="AE71" s="98"/>
      <c r="AF71" s="124"/>
      <c r="AG71" s="98"/>
      <c r="AH71" s="98"/>
      <c r="AI71" s="98"/>
      <c r="AJ71" s="98"/>
      <c r="AK71" s="46"/>
      <c r="AL71" s="411"/>
      <c r="AM71" s="44"/>
      <c r="AN71" s="49"/>
      <c r="AO71" s="102"/>
      <c r="AP71" s="98"/>
      <c r="AQ71" s="135"/>
      <c r="AR71" s="131"/>
      <c r="AS71" s="132"/>
      <c r="AT71" s="133"/>
      <c r="AU71" s="51"/>
      <c r="AV71" s="54"/>
      <c r="AW71" s="50"/>
      <c r="AX71" s="50"/>
      <c r="AY71" s="50"/>
    </row>
    <row r="72" spans="1:51" s="47" customFormat="1" ht="20.25">
      <c r="A72" s="55"/>
      <c r="B72" s="55"/>
      <c r="C72" s="55"/>
      <c r="D72" s="45"/>
      <c r="E72" s="103"/>
      <c r="F72" s="102"/>
      <c r="G72" s="104"/>
      <c r="H72" s="104"/>
      <c r="I72" s="105"/>
      <c r="J72" s="105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48"/>
      <c r="V72" s="54"/>
      <c r="W72" s="117"/>
      <c r="X72" s="99"/>
      <c r="Y72" s="99"/>
      <c r="Z72" s="99"/>
      <c r="AB72" s="56"/>
      <c r="AC72" s="99"/>
      <c r="AD72" s="99"/>
      <c r="AE72" s="99"/>
      <c r="AF72" s="99"/>
      <c r="AG72" s="99"/>
      <c r="AH72" s="99"/>
      <c r="AI72" s="99"/>
      <c r="AJ72" s="99"/>
      <c r="AL72" s="412"/>
      <c r="AM72" s="57"/>
      <c r="AN72" s="58"/>
      <c r="AO72" s="103"/>
      <c r="AP72" s="136"/>
      <c r="AQ72" s="130"/>
      <c r="AR72" s="131"/>
      <c r="AS72" s="132"/>
      <c r="AT72" s="133"/>
      <c r="AU72" s="59"/>
      <c r="AV72" s="60"/>
      <c r="AW72" s="50"/>
      <c r="AX72" s="50"/>
      <c r="AY72" s="50"/>
    </row>
    <row r="73" spans="1:51" s="47" customFormat="1" ht="15.75" customHeight="1">
      <c r="A73" s="61"/>
      <c r="B73" s="61"/>
      <c r="C73" s="722" t="s">
        <v>101</v>
      </c>
      <c r="D73" s="62"/>
      <c r="E73" s="106" t="s">
        <v>101</v>
      </c>
      <c r="F73" s="98"/>
      <c r="G73" s="99"/>
      <c r="H73" s="106"/>
      <c r="I73" s="723" t="s">
        <v>102</v>
      </c>
      <c r="J73" s="723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64"/>
      <c r="V73" s="65"/>
      <c r="W73" s="118"/>
      <c r="X73" s="99"/>
      <c r="Y73" s="98"/>
      <c r="Z73" s="106"/>
      <c r="AA73" s="63"/>
      <c r="AB73" s="56" t="s">
        <v>102</v>
      </c>
      <c r="AC73" s="106"/>
      <c r="AD73" s="106"/>
      <c r="AE73" s="106"/>
      <c r="AF73" s="106"/>
      <c r="AG73" s="106"/>
      <c r="AH73" s="106"/>
      <c r="AI73" s="106"/>
      <c r="AJ73" s="106"/>
      <c r="AK73" s="63"/>
      <c r="AL73" s="413"/>
      <c r="AM73" s="61"/>
      <c r="AN73" s="63"/>
      <c r="AO73" s="137"/>
      <c r="AP73" s="106"/>
      <c r="AQ73" s="137"/>
      <c r="AR73" s="138"/>
      <c r="AS73" s="139"/>
      <c r="AT73" s="133"/>
      <c r="AU73" s="50"/>
      <c r="AV73" s="54"/>
      <c r="AW73" s="50"/>
      <c r="AX73" s="50"/>
      <c r="AY73" s="50"/>
    </row>
    <row r="74" spans="1:51" s="70" customFormat="1" ht="18.75">
      <c r="A74" s="3"/>
      <c r="B74" s="3"/>
      <c r="C74" s="722"/>
      <c r="D74" s="66"/>
      <c r="E74" s="72"/>
      <c r="F74" s="75"/>
      <c r="G74" s="108"/>
      <c r="H74" s="108"/>
      <c r="I74" s="108"/>
      <c r="J74" s="108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68"/>
      <c r="V74" s="67"/>
      <c r="W74" s="108"/>
      <c r="X74" s="108"/>
      <c r="Y74" s="108"/>
      <c r="Z74" s="108"/>
      <c r="AA74" s="67"/>
      <c r="AB74" s="68"/>
      <c r="AC74" s="108"/>
      <c r="AD74" s="108"/>
      <c r="AE74" s="108"/>
      <c r="AF74" s="108"/>
      <c r="AG74" s="108"/>
      <c r="AH74" s="108"/>
      <c r="AI74" s="108"/>
      <c r="AJ74" s="108"/>
      <c r="AK74" s="67"/>
      <c r="AL74" s="414"/>
      <c r="AM74" s="69"/>
      <c r="AN74" s="67"/>
      <c r="AO74" s="140"/>
      <c r="AP74" s="108"/>
      <c r="AQ74" s="126"/>
      <c r="AR74" s="141"/>
      <c r="AS74" s="142"/>
      <c r="AT74" s="143"/>
      <c r="AU74" s="443"/>
      <c r="AV74" s="4"/>
      <c r="AW74" s="443"/>
      <c r="AX74" s="443"/>
      <c r="AY74" s="443"/>
    </row>
    <row r="75" spans="1:51" s="70" customFormat="1" ht="66.75" customHeight="1">
      <c r="A75" s="3"/>
      <c r="B75" s="3"/>
      <c r="C75" s="3" t="s">
        <v>156</v>
      </c>
      <c r="D75" s="66"/>
      <c r="E75" s="724" t="s">
        <v>146</v>
      </c>
      <c r="F75" s="724"/>
      <c r="G75" s="724"/>
      <c r="H75" s="110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71"/>
      <c r="V75" s="71"/>
      <c r="W75" s="119"/>
      <c r="X75" s="119"/>
      <c r="Y75" s="72"/>
      <c r="Z75" s="72"/>
      <c r="AA75" s="3"/>
      <c r="AB75" s="6"/>
      <c r="AC75" s="72"/>
      <c r="AD75" s="72"/>
      <c r="AE75" s="72"/>
      <c r="AF75" s="72"/>
      <c r="AG75" s="72"/>
      <c r="AH75" s="72"/>
      <c r="AI75" s="72"/>
      <c r="AJ75" s="72"/>
      <c r="AK75" s="3"/>
      <c r="AL75" s="33"/>
      <c r="AM75" s="7"/>
      <c r="AN75" s="3"/>
      <c r="AO75" s="126"/>
      <c r="AP75" s="72"/>
      <c r="AQ75" s="126"/>
      <c r="AR75" s="144"/>
      <c r="AS75" s="142"/>
      <c r="AT75" s="143"/>
      <c r="AU75" s="443"/>
      <c r="AV75" s="4"/>
      <c r="AW75" s="443"/>
      <c r="AX75" s="443"/>
      <c r="AY75" s="443"/>
    </row>
    <row r="76" spans="3:49" s="6" customFormat="1" ht="16.5">
      <c r="C76" s="4"/>
      <c r="D76" s="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2"/>
      <c r="Q76" s="72"/>
      <c r="R76" s="72"/>
      <c r="S76" s="74"/>
      <c r="T76" s="74"/>
      <c r="U76" s="3"/>
      <c r="V76" s="3"/>
      <c r="W76" s="72"/>
      <c r="X76" s="72"/>
      <c r="Y76" s="72"/>
      <c r="Z76" s="72"/>
      <c r="AA76" s="3"/>
      <c r="AC76" s="73"/>
      <c r="AD76" s="73"/>
      <c r="AE76" s="73"/>
      <c r="AF76" s="73"/>
      <c r="AG76" s="73"/>
      <c r="AH76" s="73"/>
      <c r="AI76" s="73"/>
      <c r="AJ76" s="73"/>
      <c r="AL76" s="415"/>
      <c r="AM76" s="443"/>
      <c r="AO76" s="145"/>
      <c r="AP76" s="73"/>
      <c r="AQ76" s="145"/>
      <c r="AR76" s="145"/>
      <c r="AS76" s="73"/>
      <c r="AT76" s="73"/>
      <c r="AU76" s="442"/>
      <c r="AW76" s="442"/>
    </row>
  </sheetData>
  <sheetProtection/>
  <mergeCells count="42">
    <mergeCell ref="C73:C74"/>
    <mergeCell ref="I73:J73"/>
    <mergeCell ref="E75:G75"/>
    <mergeCell ref="AR14:AT15"/>
    <mergeCell ref="AU14:AW14"/>
    <mergeCell ref="M15:N15"/>
    <mergeCell ref="O15:P15"/>
    <mergeCell ref="Q15:R15"/>
    <mergeCell ref="AC15:AD15"/>
    <mergeCell ref="AE15:AF15"/>
    <mergeCell ref="Y14:Z15"/>
    <mergeCell ref="AG15:AH15"/>
    <mergeCell ref="AI15:AJ15"/>
    <mergeCell ref="AU15:AV15"/>
    <mergeCell ref="AA14:AB15"/>
    <mergeCell ref="AC14:AJ14"/>
    <mergeCell ref="AK14:AL15"/>
    <mergeCell ref="AM14:AN15"/>
    <mergeCell ref="AO14:AP15"/>
    <mergeCell ref="AQ14:AQ15"/>
    <mergeCell ref="K14:L15"/>
    <mergeCell ref="M14:R14"/>
    <mergeCell ref="S14:S16"/>
    <mergeCell ref="T14:T16"/>
    <mergeCell ref="U14:V15"/>
    <mergeCell ref="W14:X15"/>
    <mergeCell ref="E14:E16"/>
    <mergeCell ref="G14:G16"/>
    <mergeCell ref="H14:H16"/>
    <mergeCell ref="I14:I16"/>
    <mergeCell ref="J14:J16"/>
    <mergeCell ref="F14:F16"/>
    <mergeCell ref="AO13:AW13"/>
    <mergeCell ref="B14:B16"/>
    <mergeCell ref="C14:C16"/>
    <mergeCell ref="B6:AW6"/>
    <mergeCell ref="B7:AW7"/>
    <mergeCell ref="B8:AW8"/>
    <mergeCell ref="B9:AW9"/>
    <mergeCell ref="B10:AW10"/>
    <mergeCell ref="B11:AW11"/>
    <mergeCell ref="D14:D16"/>
  </mergeCells>
  <printOptions/>
  <pageMargins left="0.2362204724409449" right="0.2362204724409449" top="0.7480314960629921" bottom="0.7480314960629921" header="0.31496062992125984" footer="0.31496062992125984"/>
  <pageSetup fitToHeight="2" fitToWidth="1" horizontalDpi="180" verticalDpi="180" orientation="portrait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6"/>
  <sheetViews>
    <sheetView view="pageBreakPreview" zoomScale="70" zoomScaleSheetLayoutView="70" zoomScalePageLayoutView="0" workbookViewId="0" topLeftCell="A10">
      <pane ySplit="7" topLeftCell="A71" activePane="bottomLeft" state="frozen"/>
      <selection pane="topLeft" activeCell="A10" sqref="A10"/>
      <selection pane="bottomLeft" activeCell="F73" sqref="F72:F73"/>
    </sheetView>
  </sheetViews>
  <sheetFormatPr defaultColWidth="9.140625" defaultRowHeight="15"/>
  <cols>
    <col min="1" max="1" width="3.28125" style="3" customWidth="1"/>
    <col min="2" max="2" width="6.00390625" style="3" customWidth="1"/>
    <col min="3" max="3" width="25.28125" style="4" customWidth="1"/>
    <col min="4" max="4" width="43.7109375" style="5" customWidth="1"/>
    <col min="5" max="5" width="24.57421875" style="73" customWidth="1"/>
    <col min="6" max="6" width="31.7109375" style="73" customWidth="1"/>
    <col min="7" max="7" width="10.7109375" style="73" customWidth="1"/>
    <col min="8" max="8" width="7.8515625" style="73" customWidth="1"/>
    <col min="9" max="9" width="13.28125" style="73" customWidth="1"/>
    <col min="10" max="10" width="10.57421875" style="73" customWidth="1"/>
    <col min="11" max="11" width="10.57421875" style="510" customWidth="1"/>
    <col min="12" max="12" width="10.8515625" style="73" customWidth="1"/>
    <col min="13" max="13" width="14.57421875" style="73" customWidth="1"/>
    <col min="14" max="14" width="10.57421875" style="73" customWidth="1"/>
    <col min="15" max="15" width="18.00390625" style="73" customWidth="1"/>
    <col min="16" max="16" width="10.421875" style="73" customWidth="1"/>
    <col min="17" max="17" width="15.00390625" style="72" customWidth="1"/>
    <col min="18" max="18" width="10.28125" style="72" customWidth="1"/>
    <col min="19" max="19" width="14.7109375" style="72" customWidth="1"/>
    <col min="20" max="20" width="15.57421875" style="74" customWidth="1"/>
    <col min="21" max="21" width="12.28125" style="74" customWidth="1"/>
    <col min="22" max="22" width="9.00390625" style="3" customWidth="1"/>
    <col min="23" max="23" width="12.57421875" style="3" customWidth="1"/>
    <col min="24" max="24" width="10.57421875" style="72" customWidth="1"/>
    <col min="25" max="25" width="12.57421875" style="72" customWidth="1"/>
    <col min="26" max="26" width="9.8515625" style="72" customWidth="1"/>
    <col min="27" max="27" width="12.57421875" style="72" customWidth="1"/>
    <col min="28" max="28" width="11.8515625" style="3" customWidth="1"/>
    <col min="29" max="29" width="14.140625" style="6" customWidth="1"/>
    <col min="30" max="30" width="10.421875" style="72" customWidth="1"/>
    <col min="31" max="31" width="12.140625" style="72" customWidth="1"/>
    <col min="32" max="32" width="11.7109375" style="72" customWidth="1"/>
    <col min="33" max="33" width="17.28125" style="72" customWidth="1"/>
    <col min="34" max="34" width="11.8515625" style="72" customWidth="1"/>
    <col min="35" max="37" width="14.8515625" style="72" customWidth="1"/>
    <col min="38" max="38" width="12.57421875" style="3" customWidth="1"/>
    <col min="39" max="39" width="14.7109375" style="33" customWidth="1"/>
    <col min="40" max="40" width="11.57421875" style="486" customWidth="1"/>
    <col min="41" max="41" width="23.57421875" style="3" customWidth="1"/>
    <col min="42" max="42" width="13.00390625" style="126" customWidth="1"/>
    <col min="43" max="43" width="16.421875" style="72" customWidth="1"/>
    <col min="44" max="44" width="15.421875" style="126" customWidth="1"/>
    <col min="45" max="45" width="10.421875" style="126" customWidth="1"/>
    <col min="46" max="46" width="21.57421875" style="72" customWidth="1"/>
    <col min="47" max="47" width="16.421875" style="72" customWidth="1"/>
    <col min="48" max="48" width="11.28125" style="7" customWidth="1"/>
    <col min="49" max="49" width="14.140625" style="3" customWidth="1"/>
    <col min="50" max="50" width="19.28125" style="7" customWidth="1"/>
    <col min="51" max="51" width="16.28125" style="3" customWidth="1"/>
    <col min="52" max="52" width="14.421875" style="3" customWidth="1"/>
    <col min="53" max="16384" width="9.140625" style="3" customWidth="1"/>
  </cols>
  <sheetData>
    <row r="1" ht="16.5">
      <c r="AN1" s="2" t="s">
        <v>0</v>
      </c>
    </row>
    <row r="2" spans="4:69" ht="21.75" customHeight="1">
      <c r="D2" s="8"/>
      <c r="E2" s="72"/>
      <c r="F2" s="75"/>
      <c r="I2" s="74"/>
      <c r="J2" s="74"/>
      <c r="K2" s="511"/>
      <c r="L2" s="75"/>
      <c r="M2" s="75"/>
      <c r="N2" s="75"/>
      <c r="O2" s="75"/>
      <c r="P2" s="75"/>
      <c r="Q2" s="75"/>
      <c r="R2" s="75"/>
      <c r="S2" s="75"/>
      <c r="V2" s="9"/>
      <c r="W2" s="9"/>
      <c r="X2" s="75"/>
      <c r="Y2" s="75"/>
      <c r="Z2" s="75"/>
      <c r="AA2" s="75"/>
      <c r="AB2" s="9"/>
      <c r="AN2" s="1" t="s">
        <v>1</v>
      </c>
      <c r="AP2" s="125" t="s">
        <v>0</v>
      </c>
      <c r="AX2" s="3"/>
      <c r="AY2" s="7"/>
      <c r="BB2" s="7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</row>
    <row r="3" spans="4:69" ht="15" customHeight="1">
      <c r="D3" s="8"/>
      <c r="E3" s="72"/>
      <c r="F3" s="75"/>
      <c r="I3" s="74"/>
      <c r="J3" s="74"/>
      <c r="K3" s="511"/>
      <c r="L3" s="75"/>
      <c r="M3" s="75"/>
      <c r="N3" s="75"/>
      <c r="O3" s="75"/>
      <c r="P3" s="75"/>
      <c r="Q3" s="75"/>
      <c r="R3" s="75"/>
      <c r="S3" s="75"/>
      <c r="V3" s="9"/>
      <c r="W3" s="9"/>
      <c r="X3" s="75"/>
      <c r="Y3" s="75"/>
      <c r="Z3" s="75"/>
      <c r="AA3" s="75"/>
      <c r="AB3" s="9"/>
      <c r="AN3" s="1" t="s">
        <v>2</v>
      </c>
      <c r="AP3" s="126" t="s">
        <v>1</v>
      </c>
      <c r="AX3" s="3"/>
      <c r="AY3" s="7"/>
      <c r="BB3" s="7"/>
      <c r="BD3" s="486"/>
      <c r="BE3" s="486"/>
      <c r="BF3" s="486"/>
      <c r="BG3" s="486"/>
      <c r="BH3" s="486"/>
      <c r="BI3" s="486"/>
      <c r="BJ3" s="486"/>
      <c r="BK3" s="486"/>
      <c r="BL3" s="486"/>
      <c r="BM3" s="486"/>
      <c r="BN3" s="486"/>
      <c r="BO3" s="486"/>
      <c r="BP3" s="486"/>
      <c r="BQ3" s="486"/>
    </row>
    <row r="4" spans="4:69" ht="16.5">
      <c r="D4" s="8"/>
      <c r="E4" s="72"/>
      <c r="F4" s="75"/>
      <c r="I4" s="74"/>
      <c r="J4" s="74"/>
      <c r="K4" s="511"/>
      <c r="L4" s="75"/>
      <c r="M4" s="75"/>
      <c r="N4" s="75"/>
      <c r="O4" s="75"/>
      <c r="P4" s="75"/>
      <c r="Q4" s="75"/>
      <c r="R4" s="75"/>
      <c r="S4" s="75"/>
      <c r="V4" s="9"/>
      <c r="W4" s="9"/>
      <c r="X4" s="75"/>
      <c r="Y4" s="75"/>
      <c r="Z4" s="75"/>
      <c r="AA4" s="75"/>
      <c r="AB4" s="9"/>
      <c r="AN4" s="1" t="s">
        <v>3</v>
      </c>
      <c r="AP4" s="126" t="s">
        <v>2</v>
      </c>
      <c r="AX4" s="3"/>
      <c r="AY4" s="7"/>
      <c r="BB4" s="7"/>
      <c r="BD4" s="486"/>
      <c r="BE4" s="486"/>
      <c r="BF4" s="486"/>
      <c r="BG4" s="486"/>
      <c r="BH4" s="486"/>
      <c r="BI4" s="486"/>
      <c r="BJ4" s="486"/>
      <c r="BK4" s="486"/>
      <c r="BL4" s="486"/>
      <c r="BM4" s="486"/>
      <c r="BN4" s="486"/>
      <c r="BO4" s="486"/>
      <c r="BP4" s="486"/>
      <c r="BQ4" s="486"/>
    </row>
    <row r="5" spans="4:69" ht="16.5">
      <c r="D5" s="8"/>
      <c r="E5" s="72"/>
      <c r="F5" s="75"/>
      <c r="I5" s="74"/>
      <c r="J5" s="74"/>
      <c r="K5" s="511"/>
      <c r="L5" s="75"/>
      <c r="M5" s="75"/>
      <c r="N5" s="75"/>
      <c r="O5" s="75"/>
      <c r="P5" s="75"/>
      <c r="Q5" s="75"/>
      <c r="R5" s="75"/>
      <c r="S5" s="75"/>
      <c r="V5" s="9"/>
      <c r="W5" s="9"/>
      <c r="X5" s="75"/>
      <c r="Y5" s="75"/>
      <c r="Z5" s="75"/>
      <c r="AA5" s="75"/>
      <c r="AB5" s="9"/>
      <c r="AP5" s="126" t="s">
        <v>3</v>
      </c>
      <c r="AX5" s="3"/>
      <c r="AY5" s="7"/>
      <c r="BB5" s="7"/>
      <c r="BD5" s="486"/>
      <c r="BE5" s="486"/>
      <c r="BF5" s="486"/>
      <c r="BG5" s="486"/>
      <c r="BH5" s="486"/>
      <c r="BI5" s="486"/>
      <c r="BJ5" s="486"/>
      <c r="BK5" s="486"/>
      <c r="BL5" s="486"/>
      <c r="BM5" s="486"/>
      <c r="BN5" s="486"/>
      <c r="BO5" s="486"/>
      <c r="BP5" s="486"/>
      <c r="BQ5" s="486"/>
    </row>
    <row r="6" spans="2:69" ht="15.75">
      <c r="B6" s="758" t="s">
        <v>4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8"/>
      <c r="AS6" s="758"/>
      <c r="AT6" s="758"/>
      <c r="AU6" s="758"/>
      <c r="AV6" s="758"/>
      <c r="AW6" s="758"/>
      <c r="AX6" s="758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486"/>
      <c r="BK6" s="486"/>
      <c r="BL6" s="486"/>
      <c r="BM6" s="486"/>
      <c r="BN6" s="486"/>
      <c r="BO6" s="486"/>
      <c r="BP6" s="486"/>
      <c r="BQ6" s="486"/>
    </row>
    <row r="7" spans="2:69" ht="15.75">
      <c r="B7" s="759" t="s">
        <v>5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759"/>
      <c r="AX7" s="759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486"/>
      <c r="BK7" s="486"/>
      <c r="BL7" s="486"/>
      <c r="BM7" s="486"/>
      <c r="BN7" s="486"/>
      <c r="BO7" s="486"/>
      <c r="BP7" s="486"/>
      <c r="BQ7" s="486"/>
    </row>
    <row r="8" spans="2:69" ht="15.75">
      <c r="B8" s="759" t="s">
        <v>6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  <c r="AD8" s="759"/>
      <c r="AE8" s="759"/>
      <c r="AF8" s="759"/>
      <c r="AG8" s="759"/>
      <c r="AH8" s="759"/>
      <c r="AI8" s="759"/>
      <c r="AJ8" s="759"/>
      <c r="AK8" s="759"/>
      <c r="AL8" s="759"/>
      <c r="AM8" s="759"/>
      <c r="AN8" s="759"/>
      <c r="AO8" s="759"/>
      <c r="AP8" s="759"/>
      <c r="AQ8" s="759"/>
      <c r="AR8" s="759"/>
      <c r="AS8" s="759"/>
      <c r="AT8" s="759"/>
      <c r="AU8" s="759"/>
      <c r="AV8" s="759"/>
      <c r="AW8" s="759"/>
      <c r="AX8" s="759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486"/>
      <c r="BK8" s="486"/>
      <c r="BL8" s="486"/>
      <c r="BM8" s="486"/>
      <c r="BN8" s="486"/>
      <c r="BO8" s="486"/>
      <c r="BP8" s="486"/>
      <c r="BQ8" s="486"/>
    </row>
    <row r="9" spans="2:69" ht="15.75">
      <c r="B9" s="752" t="s">
        <v>139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752"/>
      <c r="AX9" s="75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486"/>
      <c r="BK9" s="486"/>
      <c r="BL9" s="486"/>
      <c r="BM9" s="486"/>
      <c r="BN9" s="486"/>
      <c r="BO9" s="486"/>
      <c r="BP9" s="486"/>
      <c r="BQ9" s="486"/>
    </row>
    <row r="10" spans="2:69" ht="15.75">
      <c r="B10" s="752" t="s">
        <v>287</v>
      </c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752"/>
      <c r="AR10" s="752"/>
      <c r="AS10" s="752"/>
      <c r="AT10" s="752"/>
      <c r="AU10" s="752"/>
      <c r="AV10" s="752"/>
      <c r="AW10" s="752"/>
      <c r="AX10" s="75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486"/>
      <c r="BK10" s="486"/>
      <c r="BL10" s="486"/>
      <c r="BM10" s="486"/>
      <c r="BN10" s="486"/>
      <c r="BO10" s="486"/>
      <c r="BP10" s="486"/>
      <c r="BQ10" s="486"/>
    </row>
    <row r="11" spans="2:69" s="13" customFormat="1" ht="15.75">
      <c r="B11" s="760" t="s">
        <v>7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5"/>
      <c r="BL11" s="15"/>
      <c r="BM11" s="15"/>
      <c r="BN11" s="15"/>
      <c r="BO11" s="15"/>
      <c r="BP11" s="15"/>
      <c r="BQ11" s="15"/>
    </row>
    <row r="12" spans="4:69" ht="13.5" customHeight="1">
      <c r="D12" s="16"/>
      <c r="E12" s="76"/>
      <c r="F12" s="76"/>
      <c r="G12" s="76"/>
      <c r="H12" s="76"/>
      <c r="I12" s="77"/>
      <c r="J12" s="77"/>
      <c r="K12" s="512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7"/>
      <c r="W12" s="17"/>
      <c r="X12" s="76"/>
      <c r="Y12" s="76"/>
      <c r="Z12" s="76"/>
      <c r="AA12" s="76"/>
      <c r="AB12" s="17"/>
      <c r="AC12" s="17"/>
      <c r="AD12" s="76"/>
      <c r="AE12" s="76"/>
      <c r="AF12" s="76"/>
      <c r="AG12" s="76"/>
      <c r="AH12" s="76"/>
      <c r="AI12" s="76"/>
      <c r="AJ12" s="76"/>
      <c r="AK12" s="76"/>
      <c r="AL12" s="17"/>
      <c r="AM12" s="392"/>
      <c r="AN12" s="15"/>
      <c r="AO12" s="17"/>
      <c r="AP12" s="127"/>
      <c r="AQ12" s="76"/>
      <c r="AR12" s="127"/>
      <c r="AS12" s="127"/>
      <c r="AT12" s="76"/>
      <c r="AU12" s="76"/>
      <c r="AV12" s="15"/>
      <c r="AW12" s="17"/>
      <c r="AX12" s="15"/>
      <c r="AY12" s="15"/>
      <c r="AZ12" s="17"/>
      <c r="BA12" s="17"/>
      <c r="BB12" s="15"/>
      <c r="BC12" s="17"/>
      <c r="BD12" s="486"/>
      <c r="BE12" s="486"/>
      <c r="BF12" s="486"/>
      <c r="BG12" s="486"/>
      <c r="BH12" s="486"/>
      <c r="BI12" s="486"/>
      <c r="BJ12" s="486"/>
      <c r="BK12" s="486"/>
      <c r="BL12" s="486"/>
      <c r="BM12" s="486"/>
      <c r="BN12" s="486"/>
      <c r="BO12" s="486"/>
      <c r="BP12" s="486"/>
      <c r="BQ12" s="486"/>
    </row>
    <row r="13" spans="4:50" ht="16.5">
      <c r="D13" s="18"/>
      <c r="E13" s="78"/>
      <c r="F13" s="78"/>
      <c r="G13" s="79"/>
      <c r="H13" s="79"/>
      <c r="I13" s="78"/>
      <c r="J13" s="78"/>
      <c r="K13" s="513"/>
      <c r="L13" s="78"/>
      <c r="M13" s="78"/>
      <c r="N13" s="78"/>
      <c r="O13" s="78"/>
      <c r="P13" s="80"/>
      <c r="AP13" s="751"/>
      <c r="AQ13" s="751"/>
      <c r="AR13" s="751"/>
      <c r="AS13" s="751"/>
      <c r="AT13" s="751"/>
      <c r="AU13" s="751"/>
      <c r="AV13" s="752"/>
      <c r="AW13" s="752"/>
      <c r="AX13" s="752"/>
    </row>
    <row r="14" spans="2:50" s="19" customFormat="1" ht="46.5" customHeight="1">
      <c r="B14" s="735" t="s">
        <v>8</v>
      </c>
      <c r="C14" s="753" t="s">
        <v>9</v>
      </c>
      <c r="D14" s="756" t="s">
        <v>10</v>
      </c>
      <c r="E14" s="757" t="s">
        <v>11</v>
      </c>
      <c r="F14" s="761" t="s">
        <v>270</v>
      </c>
      <c r="G14" s="757" t="s">
        <v>12</v>
      </c>
      <c r="H14" s="757" t="s">
        <v>13</v>
      </c>
      <c r="I14" s="757" t="s">
        <v>14</v>
      </c>
      <c r="J14" s="757" t="s">
        <v>15</v>
      </c>
      <c r="K14" s="764" t="s">
        <v>36</v>
      </c>
      <c r="L14" s="733" t="s">
        <v>314</v>
      </c>
      <c r="M14" s="733"/>
      <c r="N14" s="733" t="s">
        <v>16</v>
      </c>
      <c r="O14" s="733"/>
      <c r="P14" s="733"/>
      <c r="Q14" s="733"/>
      <c r="R14" s="733"/>
      <c r="S14" s="733"/>
      <c r="T14" s="748" t="s">
        <v>17</v>
      </c>
      <c r="U14" s="748" t="s">
        <v>18</v>
      </c>
      <c r="V14" s="735" t="s">
        <v>19</v>
      </c>
      <c r="W14" s="735"/>
      <c r="X14" s="725" t="s">
        <v>20</v>
      </c>
      <c r="Y14" s="737"/>
      <c r="Z14" s="725" t="s">
        <v>21</v>
      </c>
      <c r="AA14" s="737"/>
      <c r="AB14" s="735" t="s">
        <v>22</v>
      </c>
      <c r="AC14" s="735"/>
      <c r="AD14" s="725" t="s">
        <v>140</v>
      </c>
      <c r="AE14" s="736"/>
      <c r="AF14" s="736"/>
      <c r="AG14" s="736"/>
      <c r="AH14" s="736"/>
      <c r="AI14" s="736"/>
      <c r="AJ14" s="736"/>
      <c r="AK14" s="737"/>
      <c r="AL14" s="738" t="s">
        <v>218</v>
      </c>
      <c r="AM14" s="739"/>
      <c r="AN14" s="738" t="s">
        <v>217</v>
      </c>
      <c r="AO14" s="742"/>
      <c r="AP14" s="725" t="s">
        <v>288</v>
      </c>
      <c r="AQ14" s="737"/>
      <c r="AR14" s="746" t="s">
        <v>23</v>
      </c>
      <c r="AS14" s="725" t="s">
        <v>107</v>
      </c>
      <c r="AT14" s="726"/>
      <c r="AU14" s="727"/>
      <c r="AV14" s="731" t="s">
        <v>289</v>
      </c>
      <c r="AW14" s="732"/>
      <c r="AX14" s="732"/>
    </row>
    <row r="15" spans="2:50" s="19" customFormat="1" ht="38.25" customHeight="1">
      <c r="B15" s="735"/>
      <c r="C15" s="754"/>
      <c r="D15" s="756"/>
      <c r="E15" s="757"/>
      <c r="F15" s="761"/>
      <c r="G15" s="757"/>
      <c r="H15" s="757"/>
      <c r="I15" s="757"/>
      <c r="J15" s="757"/>
      <c r="K15" s="765"/>
      <c r="L15" s="733"/>
      <c r="M15" s="733"/>
      <c r="N15" s="733" t="s">
        <v>24</v>
      </c>
      <c r="O15" s="733"/>
      <c r="P15" s="733" t="s">
        <v>25</v>
      </c>
      <c r="Q15" s="733"/>
      <c r="R15" s="733" t="s">
        <v>26</v>
      </c>
      <c r="S15" s="733"/>
      <c r="T15" s="749"/>
      <c r="U15" s="749"/>
      <c r="V15" s="735"/>
      <c r="W15" s="735"/>
      <c r="X15" s="744"/>
      <c r="Y15" s="745"/>
      <c r="Z15" s="744"/>
      <c r="AA15" s="745"/>
      <c r="AB15" s="735"/>
      <c r="AC15" s="735"/>
      <c r="AD15" s="762" t="s">
        <v>220</v>
      </c>
      <c r="AE15" s="763"/>
      <c r="AF15" s="733" t="s">
        <v>27</v>
      </c>
      <c r="AG15" s="733"/>
      <c r="AH15" s="733" t="s">
        <v>168</v>
      </c>
      <c r="AI15" s="733"/>
      <c r="AJ15" s="733" t="s">
        <v>221</v>
      </c>
      <c r="AK15" s="733"/>
      <c r="AL15" s="740"/>
      <c r="AM15" s="741"/>
      <c r="AN15" s="740"/>
      <c r="AO15" s="743"/>
      <c r="AP15" s="744"/>
      <c r="AQ15" s="745"/>
      <c r="AR15" s="747"/>
      <c r="AS15" s="728"/>
      <c r="AT15" s="729"/>
      <c r="AU15" s="730"/>
      <c r="AV15" s="734" t="s">
        <v>28</v>
      </c>
      <c r="AW15" s="734"/>
      <c r="AX15" s="417" t="s">
        <v>29</v>
      </c>
    </row>
    <row r="16" spans="2:50" s="19" customFormat="1" ht="63">
      <c r="B16" s="735"/>
      <c r="C16" s="755"/>
      <c r="D16" s="756"/>
      <c r="E16" s="757"/>
      <c r="F16" s="761"/>
      <c r="G16" s="757"/>
      <c r="H16" s="757"/>
      <c r="I16" s="757"/>
      <c r="J16" s="757"/>
      <c r="K16" s="766"/>
      <c r="L16" s="484" t="s">
        <v>30</v>
      </c>
      <c r="M16" s="484" t="s">
        <v>31</v>
      </c>
      <c r="N16" s="484" t="s">
        <v>30</v>
      </c>
      <c r="O16" s="484" t="s">
        <v>31</v>
      </c>
      <c r="P16" s="484" t="s">
        <v>30</v>
      </c>
      <c r="Q16" s="484" t="s">
        <v>31</v>
      </c>
      <c r="R16" s="484" t="s">
        <v>30</v>
      </c>
      <c r="S16" s="487" t="s">
        <v>31</v>
      </c>
      <c r="T16" s="750"/>
      <c r="U16" s="750"/>
      <c r="V16" s="483" t="s">
        <v>32</v>
      </c>
      <c r="W16" s="483" t="s">
        <v>33</v>
      </c>
      <c r="X16" s="481" t="s">
        <v>32</v>
      </c>
      <c r="Y16" s="481" t="s">
        <v>33</v>
      </c>
      <c r="Z16" s="481" t="s">
        <v>32</v>
      </c>
      <c r="AA16" s="481" t="s">
        <v>33</v>
      </c>
      <c r="AB16" s="482" t="s">
        <v>34</v>
      </c>
      <c r="AC16" s="482" t="s">
        <v>35</v>
      </c>
      <c r="AD16" s="481" t="s">
        <v>30</v>
      </c>
      <c r="AE16" s="481" t="s">
        <v>31</v>
      </c>
      <c r="AF16" s="481" t="s">
        <v>30</v>
      </c>
      <c r="AG16" s="481" t="s">
        <v>31</v>
      </c>
      <c r="AH16" s="481" t="s">
        <v>30</v>
      </c>
      <c r="AI16" s="481" t="s">
        <v>31</v>
      </c>
      <c r="AJ16" s="481" t="s">
        <v>30</v>
      </c>
      <c r="AK16" s="481" t="s">
        <v>31</v>
      </c>
      <c r="AL16" s="482" t="s">
        <v>34</v>
      </c>
      <c r="AM16" s="31" t="s">
        <v>35</v>
      </c>
      <c r="AN16" s="482" t="s">
        <v>34</v>
      </c>
      <c r="AO16" s="482" t="s">
        <v>35</v>
      </c>
      <c r="AP16" s="128" t="s">
        <v>34</v>
      </c>
      <c r="AQ16" s="128" t="s">
        <v>35</v>
      </c>
      <c r="AR16" s="128" t="s">
        <v>34</v>
      </c>
      <c r="AS16" s="128" t="s">
        <v>34</v>
      </c>
      <c r="AT16" s="128" t="s">
        <v>36</v>
      </c>
      <c r="AU16" s="128" t="s">
        <v>35</v>
      </c>
      <c r="AV16" s="482" t="s">
        <v>34</v>
      </c>
      <c r="AW16" s="482" t="s">
        <v>35</v>
      </c>
      <c r="AX16" s="489" t="s">
        <v>164</v>
      </c>
    </row>
    <row r="17" spans="2:50" s="540" customFormat="1" ht="16.5" hidden="1">
      <c r="B17" s="541"/>
      <c r="C17" s="542"/>
      <c r="D17" s="495" t="s">
        <v>324</v>
      </c>
      <c r="E17" s="495" t="s">
        <v>325</v>
      </c>
      <c r="F17" s="543"/>
      <c r="G17" s="498" t="s">
        <v>38</v>
      </c>
      <c r="H17" s="498" t="s">
        <v>38</v>
      </c>
      <c r="I17" s="545">
        <v>53</v>
      </c>
      <c r="J17" s="545">
        <v>30</v>
      </c>
      <c r="K17" s="546">
        <v>93.6</v>
      </c>
      <c r="L17" s="545">
        <v>1575</v>
      </c>
      <c r="M17" s="547">
        <v>147435.75</v>
      </c>
      <c r="N17" s="545">
        <v>500</v>
      </c>
      <c r="O17" s="547">
        <v>33740</v>
      </c>
      <c r="P17" s="545">
        <v>1500</v>
      </c>
      <c r="Q17" s="547">
        <v>104790</v>
      </c>
      <c r="R17" s="545">
        <v>1575</v>
      </c>
      <c r="S17" s="547">
        <v>147435.75</v>
      </c>
      <c r="T17" s="542"/>
      <c r="U17" s="542"/>
      <c r="V17" s="541"/>
      <c r="W17" s="541"/>
      <c r="X17" s="541"/>
      <c r="Y17" s="541"/>
      <c r="Z17" s="541"/>
      <c r="AA17" s="541"/>
      <c r="AB17" s="543"/>
      <c r="AC17" s="543"/>
      <c r="AD17" s="541"/>
      <c r="AE17" s="541"/>
      <c r="AF17" s="541"/>
      <c r="AG17" s="541"/>
      <c r="AH17" s="541"/>
      <c r="AI17" s="541"/>
      <c r="AJ17" s="541"/>
      <c r="AK17" s="541"/>
      <c r="AL17" s="543"/>
      <c r="AM17" s="544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1"/>
    </row>
    <row r="18" spans="2:50" s="540" customFormat="1" ht="16.5" hidden="1">
      <c r="B18" s="541"/>
      <c r="C18" s="542"/>
      <c r="D18" s="495" t="s">
        <v>319</v>
      </c>
      <c r="E18" s="495" t="s">
        <v>53</v>
      </c>
      <c r="F18" s="543"/>
      <c r="G18" s="498" t="s">
        <v>38</v>
      </c>
      <c r="H18" s="498" t="s">
        <v>38</v>
      </c>
      <c r="I18" s="545">
        <v>4</v>
      </c>
      <c r="J18" s="545">
        <v>2</v>
      </c>
      <c r="K18" s="546">
        <v>2939.5</v>
      </c>
      <c r="L18" s="545">
        <v>7</v>
      </c>
      <c r="M18" s="547">
        <v>20576.57</v>
      </c>
      <c r="N18" s="545">
        <v>7</v>
      </c>
      <c r="O18" s="547">
        <v>17715.67</v>
      </c>
      <c r="P18" s="545">
        <v>7</v>
      </c>
      <c r="Q18" s="547">
        <v>17801.91</v>
      </c>
      <c r="R18" s="545">
        <v>7</v>
      </c>
      <c r="S18" s="547">
        <v>20576.57</v>
      </c>
      <c r="T18" s="542"/>
      <c r="U18" s="542"/>
      <c r="V18" s="541"/>
      <c r="W18" s="541"/>
      <c r="X18" s="541"/>
      <c r="Y18" s="541"/>
      <c r="Z18" s="541"/>
      <c r="AA18" s="541"/>
      <c r="AB18" s="543"/>
      <c r="AC18" s="543"/>
      <c r="AD18" s="541"/>
      <c r="AE18" s="541"/>
      <c r="AF18" s="541"/>
      <c r="AG18" s="541"/>
      <c r="AH18" s="541"/>
      <c r="AI18" s="541"/>
      <c r="AJ18" s="541"/>
      <c r="AK18" s="541"/>
      <c r="AL18" s="543"/>
      <c r="AM18" s="544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1"/>
    </row>
    <row r="19" spans="2:52" s="257" customFormat="1" ht="20.25" customHeight="1">
      <c r="B19" s="242"/>
      <c r="C19" s="243" t="s">
        <v>39</v>
      </c>
      <c r="D19" s="244" t="s">
        <v>195</v>
      </c>
      <c r="E19" s="245" t="s">
        <v>196</v>
      </c>
      <c r="F19" s="459"/>
      <c r="G19" s="246" t="s">
        <v>38</v>
      </c>
      <c r="H19" s="246" t="s">
        <v>38</v>
      </c>
      <c r="I19" s="247"/>
      <c r="J19" s="247"/>
      <c r="K19" s="514"/>
      <c r="L19" s="247"/>
      <c r="M19" s="248"/>
      <c r="N19" s="247"/>
      <c r="O19" s="248"/>
      <c r="P19" s="247"/>
      <c r="Q19" s="248"/>
      <c r="R19" s="247"/>
      <c r="S19" s="248"/>
      <c r="T19" s="249" t="s">
        <v>212</v>
      </c>
      <c r="U19" s="249" t="s">
        <v>208</v>
      </c>
      <c r="V19" s="250" t="s">
        <v>213</v>
      </c>
      <c r="W19" s="251">
        <v>43803</v>
      </c>
      <c r="X19" s="252" t="s">
        <v>214</v>
      </c>
      <c r="Y19" s="251">
        <v>43816</v>
      </c>
      <c r="Z19" s="243"/>
      <c r="AA19" s="251"/>
      <c r="AB19" s="253">
        <v>17</v>
      </c>
      <c r="AC19" s="254">
        <v>1585.59</v>
      </c>
      <c r="AD19" s="255"/>
      <c r="AE19" s="254"/>
      <c r="AF19" s="255"/>
      <c r="AG19" s="254"/>
      <c r="AH19" s="255"/>
      <c r="AI19" s="254"/>
      <c r="AJ19" s="254"/>
      <c r="AK19" s="254"/>
      <c r="AL19" s="253">
        <f aca="true" t="shared" si="0" ref="AL19:AM22">AD19+AF19+AH19</f>
        <v>0</v>
      </c>
      <c r="AM19" s="253">
        <f t="shared" si="0"/>
        <v>0</v>
      </c>
      <c r="AN19" s="253">
        <f aca="true" t="shared" si="1" ref="AN19:AO65">AB19+AL19-AV19</f>
        <v>17</v>
      </c>
      <c r="AO19" s="254">
        <f t="shared" si="1"/>
        <v>1585.59</v>
      </c>
      <c r="AP19" s="253">
        <v>0</v>
      </c>
      <c r="AQ19" s="254">
        <v>0</v>
      </c>
      <c r="AR19" s="253"/>
      <c r="AS19" s="253"/>
      <c r="AT19" s="254">
        <v>93.27</v>
      </c>
      <c r="AU19" s="254">
        <f>AS19*AT19</f>
        <v>0</v>
      </c>
      <c r="AV19" s="253">
        <f>AP19+AR19-AS19</f>
        <v>0</v>
      </c>
      <c r="AW19" s="254">
        <f>AV19*AT19</f>
        <v>0</v>
      </c>
      <c r="AX19" s="370">
        <f aca="true" t="shared" si="2" ref="AX19:AX25">AV19</f>
        <v>0</v>
      </c>
      <c r="AY19" s="177">
        <f aca="true" t="shared" si="3" ref="AY19:AY47">AB19+AL19-AN19</f>
        <v>0</v>
      </c>
      <c r="AZ19" s="177">
        <f aca="true" t="shared" si="4" ref="AZ19:AZ86">AY19-SUM(AX19:AX19)</f>
        <v>0</v>
      </c>
    </row>
    <row r="20" spans="2:52" s="257" customFormat="1" ht="20.25" customHeight="1">
      <c r="B20" s="242"/>
      <c r="C20" s="243" t="s">
        <v>39</v>
      </c>
      <c r="D20" s="244" t="s">
        <v>195</v>
      </c>
      <c r="E20" s="245" t="s">
        <v>196</v>
      </c>
      <c r="F20" s="459"/>
      <c r="G20" s="246" t="s">
        <v>38</v>
      </c>
      <c r="H20" s="246" t="s">
        <v>38</v>
      </c>
      <c r="I20" s="247"/>
      <c r="J20" s="247"/>
      <c r="K20" s="514"/>
      <c r="L20" s="247"/>
      <c r="M20" s="248"/>
      <c r="N20" s="247"/>
      <c r="O20" s="248"/>
      <c r="P20" s="247"/>
      <c r="Q20" s="248"/>
      <c r="R20" s="247"/>
      <c r="S20" s="248"/>
      <c r="T20" s="249" t="s">
        <v>212</v>
      </c>
      <c r="U20" s="249" t="s">
        <v>208</v>
      </c>
      <c r="V20" s="250" t="s">
        <v>230</v>
      </c>
      <c r="W20" s="251">
        <v>43808</v>
      </c>
      <c r="X20" s="252" t="s">
        <v>231</v>
      </c>
      <c r="Y20" s="251">
        <v>43838</v>
      </c>
      <c r="Z20" s="243"/>
      <c r="AA20" s="251"/>
      <c r="AB20" s="253">
        <v>0</v>
      </c>
      <c r="AC20" s="254">
        <v>0</v>
      </c>
      <c r="AD20" s="255"/>
      <c r="AE20" s="254"/>
      <c r="AF20" s="255"/>
      <c r="AG20" s="254"/>
      <c r="AH20" s="255">
        <v>75</v>
      </c>
      <c r="AI20" s="254">
        <v>6691.5</v>
      </c>
      <c r="AJ20" s="254"/>
      <c r="AK20" s="254"/>
      <c r="AL20" s="253">
        <f t="shared" si="0"/>
        <v>75</v>
      </c>
      <c r="AM20" s="253">
        <f t="shared" si="0"/>
        <v>6691.5</v>
      </c>
      <c r="AN20" s="253">
        <f t="shared" si="1"/>
        <v>75</v>
      </c>
      <c r="AO20" s="254">
        <f t="shared" si="1"/>
        <v>6691.5</v>
      </c>
      <c r="AP20" s="253">
        <v>0</v>
      </c>
      <c r="AQ20" s="254">
        <v>0</v>
      </c>
      <c r="AR20" s="253"/>
      <c r="AS20" s="253"/>
      <c r="AT20" s="254">
        <v>89.22</v>
      </c>
      <c r="AU20" s="254">
        <f>AS20*AT20</f>
        <v>0</v>
      </c>
      <c r="AV20" s="253">
        <f>AP20+AR20-AS20</f>
        <v>0</v>
      </c>
      <c r="AW20" s="254">
        <f>AV20*AT20</f>
        <v>0</v>
      </c>
      <c r="AX20" s="370">
        <f t="shared" si="2"/>
        <v>0</v>
      </c>
      <c r="AY20" s="177">
        <f t="shared" si="3"/>
        <v>0</v>
      </c>
      <c r="AZ20" s="177">
        <f t="shared" si="4"/>
        <v>0</v>
      </c>
    </row>
    <row r="21" spans="2:52" s="210" customFormat="1" ht="20.25" customHeight="1">
      <c r="B21" s="195"/>
      <c r="C21" s="196" t="s">
        <v>39</v>
      </c>
      <c r="D21" s="197" t="s">
        <v>236</v>
      </c>
      <c r="E21" s="198" t="s">
        <v>235</v>
      </c>
      <c r="F21" s="460"/>
      <c r="G21" s="199" t="s">
        <v>38</v>
      </c>
      <c r="H21" s="199" t="s">
        <v>38</v>
      </c>
      <c r="I21" s="200">
        <v>6</v>
      </c>
      <c r="J21" s="200">
        <v>4</v>
      </c>
      <c r="K21" s="515">
        <v>1361.5</v>
      </c>
      <c r="L21" s="200">
        <v>24</v>
      </c>
      <c r="M21" s="201">
        <v>32676.96</v>
      </c>
      <c r="N21" s="200"/>
      <c r="O21" s="201"/>
      <c r="P21" s="200">
        <v>8</v>
      </c>
      <c r="Q21" s="201">
        <v>23446.56</v>
      </c>
      <c r="R21" s="200">
        <v>8</v>
      </c>
      <c r="S21" s="201">
        <v>10892.32</v>
      </c>
      <c r="T21" s="202" t="s">
        <v>238</v>
      </c>
      <c r="U21" s="202" t="s">
        <v>190</v>
      </c>
      <c r="V21" s="203" t="s">
        <v>233</v>
      </c>
      <c r="W21" s="204">
        <v>43808</v>
      </c>
      <c r="X21" s="205" t="s">
        <v>234</v>
      </c>
      <c r="Y21" s="204">
        <v>43838</v>
      </c>
      <c r="Z21" s="196"/>
      <c r="AA21" s="204"/>
      <c r="AB21" s="206">
        <v>0</v>
      </c>
      <c r="AC21" s="207">
        <v>0</v>
      </c>
      <c r="AD21" s="208"/>
      <c r="AE21" s="207"/>
      <c r="AF21" s="208"/>
      <c r="AG21" s="207"/>
      <c r="AH21" s="208">
        <v>8</v>
      </c>
      <c r="AI21" s="207">
        <v>3191.76</v>
      </c>
      <c r="AJ21" s="207"/>
      <c r="AK21" s="207"/>
      <c r="AL21" s="206">
        <f t="shared" si="0"/>
        <v>8</v>
      </c>
      <c r="AM21" s="206">
        <f t="shared" si="0"/>
        <v>3191.76</v>
      </c>
      <c r="AN21" s="206">
        <f t="shared" si="1"/>
        <v>8</v>
      </c>
      <c r="AO21" s="207">
        <f t="shared" si="1"/>
        <v>3191.76</v>
      </c>
      <c r="AP21" s="206">
        <v>0</v>
      </c>
      <c r="AQ21" s="207">
        <v>0</v>
      </c>
      <c r="AR21" s="206"/>
      <c r="AS21" s="206"/>
      <c r="AT21" s="207">
        <v>398.97</v>
      </c>
      <c r="AU21" s="207">
        <f>AS21*AT21</f>
        <v>0</v>
      </c>
      <c r="AV21" s="206">
        <f>AP21+AR21-AS21</f>
        <v>0</v>
      </c>
      <c r="AW21" s="207">
        <f>AV21*AT21</f>
        <v>0</v>
      </c>
      <c r="AX21" s="367">
        <f t="shared" si="2"/>
        <v>0</v>
      </c>
      <c r="AY21" s="177">
        <f t="shared" si="3"/>
        <v>0</v>
      </c>
      <c r="AZ21" s="177">
        <f t="shared" si="4"/>
        <v>0</v>
      </c>
    </row>
    <row r="22" spans="2:52" s="210" customFormat="1" ht="20.25" customHeight="1">
      <c r="B22" s="195"/>
      <c r="C22" s="196" t="s">
        <v>39</v>
      </c>
      <c r="D22" s="197" t="s">
        <v>237</v>
      </c>
      <c r="E22" s="198" t="s">
        <v>235</v>
      </c>
      <c r="F22" s="460"/>
      <c r="G22" s="199" t="s">
        <v>38</v>
      </c>
      <c r="H22" s="199" t="s">
        <v>38</v>
      </c>
      <c r="I22" s="200">
        <v>5</v>
      </c>
      <c r="J22" s="200">
        <v>4</v>
      </c>
      <c r="K22" s="515">
        <v>5190.9</v>
      </c>
      <c r="L22" s="200">
        <v>21</v>
      </c>
      <c r="M22" s="201">
        <v>109008.27</v>
      </c>
      <c r="N22" s="200"/>
      <c r="O22" s="201"/>
      <c r="P22" s="200">
        <v>10</v>
      </c>
      <c r="Q22" s="201">
        <v>124293.2</v>
      </c>
      <c r="R22" s="200">
        <v>20</v>
      </c>
      <c r="S22" s="201">
        <v>103317.4</v>
      </c>
      <c r="T22" s="202" t="s">
        <v>239</v>
      </c>
      <c r="U22" s="202" t="s">
        <v>190</v>
      </c>
      <c r="V22" s="203" t="s">
        <v>233</v>
      </c>
      <c r="W22" s="204">
        <v>43808</v>
      </c>
      <c r="X22" s="205" t="s">
        <v>234</v>
      </c>
      <c r="Y22" s="204">
        <v>43838</v>
      </c>
      <c r="Z22" s="196"/>
      <c r="AA22" s="204"/>
      <c r="AB22" s="206">
        <v>0</v>
      </c>
      <c r="AC22" s="207">
        <v>0</v>
      </c>
      <c r="AD22" s="208"/>
      <c r="AE22" s="207"/>
      <c r="AF22" s="208"/>
      <c r="AG22" s="207"/>
      <c r="AH22" s="208">
        <v>77</v>
      </c>
      <c r="AI22" s="207">
        <v>70401.87</v>
      </c>
      <c r="AJ22" s="207"/>
      <c r="AK22" s="207"/>
      <c r="AL22" s="206">
        <f t="shared" si="0"/>
        <v>77</v>
      </c>
      <c r="AM22" s="206">
        <f t="shared" si="0"/>
        <v>70401.87</v>
      </c>
      <c r="AN22" s="206">
        <f t="shared" si="1"/>
        <v>49</v>
      </c>
      <c r="AO22" s="207">
        <f t="shared" si="1"/>
        <v>44801.189999999995</v>
      </c>
      <c r="AP22" s="206">
        <v>36</v>
      </c>
      <c r="AQ22" s="207">
        <v>32915.159999999996</v>
      </c>
      <c r="AR22" s="206"/>
      <c r="AS22" s="206">
        <v>8</v>
      </c>
      <c r="AT22" s="207">
        <v>914.31</v>
      </c>
      <c r="AU22" s="207">
        <f>AS22*AT22</f>
        <v>7314.48</v>
      </c>
      <c r="AV22" s="206">
        <f>AP22+AR22-AS22</f>
        <v>28</v>
      </c>
      <c r="AW22" s="207">
        <f>AV22*AT22</f>
        <v>25600.68</v>
      </c>
      <c r="AX22" s="367">
        <f t="shared" si="2"/>
        <v>28</v>
      </c>
      <c r="AY22" s="177">
        <f t="shared" si="3"/>
        <v>28</v>
      </c>
      <c r="AZ22" s="177">
        <f t="shared" si="4"/>
        <v>0</v>
      </c>
    </row>
    <row r="23" spans="2:52" s="161" customFormat="1" ht="20.25" customHeight="1">
      <c r="B23" s="146"/>
      <c r="C23" s="147" t="s">
        <v>39</v>
      </c>
      <c r="D23" s="148" t="s">
        <v>170</v>
      </c>
      <c r="E23" s="149" t="s">
        <v>129</v>
      </c>
      <c r="F23" s="461"/>
      <c r="G23" s="150" t="s">
        <v>38</v>
      </c>
      <c r="H23" s="150" t="s">
        <v>38</v>
      </c>
      <c r="I23" s="151"/>
      <c r="J23" s="151"/>
      <c r="K23" s="516"/>
      <c r="L23" s="151"/>
      <c r="M23" s="152"/>
      <c r="N23" s="151"/>
      <c r="O23" s="152"/>
      <c r="P23" s="151"/>
      <c r="Q23" s="152"/>
      <c r="R23" s="151"/>
      <c r="S23" s="152"/>
      <c r="T23" s="153" t="s">
        <v>189</v>
      </c>
      <c r="U23" s="153" t="s">
        <v>190</v>
      </c>
      <c r="V23" s="154" t="s">
        <v>187</v>
      </c>
      <c r="W23" s="155">
        <v>43727</v>
      </c>
      <c r="X23" s="156" t="s">
        <v>188</v>
      </c>
      <c r="Y23" s="155">
        <v>43746</v>
      </c>
      <c r="Z23" s="147"/>
      <c r="AA23" s="155"/>
      <c r="AB23" s="157">
        <v>3</v>
      </c>
      <c r="AC23" s="158">
        <v>2742.9300000000003</v>
      </c>
      <c r="AD23" s="159"/>
      <c r="AE23" s="158"/>
      <c r="AF23" s="159"/>
      <c r="AG23" s="158"/>
      <c r="AH23" s="159"/>
      <c r="AI23" s="158"/>
      <c r="AJ23" s="158"/>
      <c r="AK23" s="158"/>
      <c r="AL23" s="157">
        <f aca="true" t="shared" si="5" ref="AL23:AM30">AD23+AF23+AH23+AJ23</f>
        <v>0</v>
      </c>
      <c r="AM23" s="395">
        <f t="shared" si="5"/>
        <v>0</v>
      </c>
      <c r="AN23" s="157">
        <f t="shared" si="1"/>
        <v>0</v>
      </c>
      <c r="AO23" s="158">
        <f t="shared" si="1"/>
        <v>0</v>
      </c>
      <c r="AP23" s="157">
        <v>3</v>
      </c>
      <c r="AQ23" s="158">
        <v>2742.9300000000003</v>
      </c>
      <c r="AR23" s="157"/>
      <c r="AS23" s="157"/>
      <c r="AT23" s="158">
        <v>914.3100000000001</v>
      </c>
      <c r="AU23" s="158">
        <f>AS23*AT23</f>
        <v>0</v>
      </c>
      <c r="AV23" s="157">
        <f>AP23+AR23-AS23</f>
        <v>3</v>
      </c>
      <c r="AW23" s="158">
        <f>AT23*AV23</f>
        <v>2742.9300000000003</v>
      </c>
      <c r="AX23" s="365">
        <f t="shared" si="2"/>
        <v>3</v>
      </c>
      <c r="AY23" s="177">
        <f t="shared" si="3"/>
        <v>3</v>
      </c>
      <c r="AZ23" s="177">
        <f t="shared" si="4"/>
        <v>0</v>
      </c>
    </row>
    <row r="24" spans="2:52" s="240" customFormat="1" ht="20.25" customHeight="1">
      <c r="B24" s="226"/>
      <c r="C24" s="227" t="s">
        <v>39</v>
      </c>
      <c r="D24" s="228" t="s">
        <v>128</v>
      </c>
      <c r="E24" s="229" t="s">
        <v>129</v>
      </c>
      <c r="F24" s="462"/>
      <c r="G24" s="230" t="s">
        <v>38</v>
      </c>
      <c r="H24" s="230" t="s">
        <v>38</v>
      </c>
      <c r="I24" s="231"/>
      <c r="J24" s="231"/>
      <c r="K24" s="517"/>
      <c r="L24" s="231"/>
      <c r="M24" s="232"/>
      <c r="N24" s="231"/>
      <c r="O24" s="232"/>
      <c r="P24" s="231"/>
      <c r="Q24" s="232"/>
      <c r="R24" s="231"/>
      <c r="S24" s="232"/>
      <c r="T24" s="233" t="s">
        <v>174</v>
      </c>
      <c r="U24" s="233" t="s">
        <v>175</v>
      </c>
      <c r="V24" s="234" t="s">
        <v>171</v>
      </c>
      <c r="W24" s="235">
        <v>43704</v>
      </c>
      <c r="X24" s="241" t="s">
        <v>172</v>
      </c>
      <c r="Y24" s="235">
        <v>43711</v>
      </c>
      <c r="Z24" s="227" t="s">
        <v>173</v>
      </c>
      <c r="AA24" s="235">
        <v>43711</v>
      </c>
      <c r="AB24" s="236">
        <v>55</v>
      </c>
      <c r="AC24" s="237">
        <v>53335.15</v>
      </c>
      <c r="AD24" s="238"/>
      <c r="AE24" s="237"/>
      <c r="AF24" s="238"/>
      <c r="AG24" s="237"/>
      <c r="AH24" s="238"/>
      <c r="AI24" s="237"/>
      <c r="AJ24" s="237"/>
      <c r="AK24" s="237"/>
      <c r="AL24" s="236">
        <f t="shared" si="5"/>
        <v>0</v>
      </c>
      <c r="AM24" s="393">
        <f t="shared" si="5"/>
        <v>0</v>
      </c>
      <c r="AN24" s="236">
        <f t="shared" si="1"/>
        <v>40</v>
      </c>
      <c r="AO24" s="237">
        <f t="shared" si="1"/>
        <v>38789.2</v>
      </c>
      <c r="AP24" s="236">
        <v>24</v>
      </c>
      <c r="AQ24" s="237">
        <v>23273.52</v>
      </c>
      <c r="AR24" s="236"/>
      <c r="AS24" s="236">
        <v>9</v>
      </c>
      <c r="AT24" s="237">
        <v>969.73</v>
      </c>
      <c r="AU24" s="237">
        <f aca="true" t="shared" si="6" ref="AU24:AU69">AS24*AT24</f>
        <v>8727.57</v>
      </c>
      <c r="AV24" s="236">
        <f aca="true" t="shared" si="7" ref="AV24:AV47">AP24+AR24-AS24</f>
        <v>15</v>
      </c>
      <c r="AW24" s="237">
        <f>AT24*AV24</f>
        <v>14545.95</v>
      </c>
      <c r="AX24" s="383">
        <f t="shared" si="2"/>
        <v>15</v>
      </c>
      <c r="AY24" s="177">
        <f t="shared" si="3"/>
        <v>15</v>
      </c>
      <c r="AZ24" s="177">
        <f t="shared" si="4"/>
        <v>0</v>
      </c>
    </row>
    <row r="25" spans="2:52" s="240" customFormat="1" ht="20.25" customHeight="1">
      <c r="B25" s="226"/>
      <c r="C25" s="227" t="s">
        <v>39</v>
      </c>
      <c r="D25" s="228" t="s">
        <v>128</v>
      </c>
      <c r="E25" s="229" t="s">
        <v>129</v>
      </c>
      <c r="F25" s="462"/>
      <c r="G25" s="230" t="s">
        <v>38</v>
      </c>
      <c r="H25" s="230" t="s">
        <v>38</v>
      </c>
      <c r="I25" s="231"/>
      <c r="J25" s="231"/>
      <c r="K25" s="517"/>
      <c r="L25" s="231"/>
      <c r="M25" s="232"/>
      <c r="N25" s="231"/>
      <c r="O25" s="232"/>
      <c r="P25" s="231"/>
      <c r="Q25" s="232"/>
      <c r="R25" s="231"/>
      <c r="S25" s="232"/>
      <c r="T25" s="233" t="s">
        <v>232</v>
      </c>
      <c r="U25" s="233" t="s">
        <v>175</v>
      </c>
      <c r="V25" s="234" t="s">
        <v>233</v>
      </c>
      <c r="W25" s="235">
        <v>43808</v>
      </c>
      <c r="X25" s="241" t="s">
        <v>234</v>
      </c>
      <c r="Y25" s="235">
        <v>43838</v>
      </c>
      <c r="Z25" s="227"/>
      <c r="AA25" s="235"/>
      <c r="AB25" s="236">
        <v>0</v>
      </c>
      <c r="AC25" s="237">
        <v>0</v>
      </c>
      <c r="AD25" s="238"/>
      <c r="AE25" s="237"/>
      <c r="AF25" s="238"/>
      <c r="AG25" s="237"/>
      <c r="AH25" s="238">
        <v>54</v>
      </c>
      <c r="AI25" s="237">
        <v>52365.42</v>
      </c>
      <c r="AJ25" s="237"/>
      <c r="AK25" s="237"/>
      <c r="AL25" s="236">
        <f t="shared" si="5"/>
        <v>54</v>
      </c>
      <c r="AM25" s="393">
        <f t="shared" si="5"/>
        <v>52365.42</v>
      </c>
      <c r="AN25" s="236">
        <f t="shared" si="1"/>
        <v>0</v>
      </c>
      <c r="AO25" s="237">
        <f t="shared" si="1"/>
        <v>0</v>
      </c>
      <c r="AP25" s="236">
        <v>54</v>
      </c>
      <c r="AQ25" s="237">
        <v>52365.42</v>
      </c>
      <c r="AR25" s="236"/>
      <c r="AS25" s="236"/>
      <c r="AT25" s="237">
        <v>969.73</v>
      </c>
      <c r="AU25" s="237">
        <f>AS25*AT25</f>
        <v>0</v>
      </c>
      <c r="AV25" s="236">
        <f>AP25+AR25-AS25</f>
        <v>54</v>
      </c>
      <c r="AW25" s="237">
        <f>AT25*AV25</f>
        <v>52365.42</v>
      </c>
      <c r="AX25" s="383">
        <f t="shared" si="2"/>
        <v>54</v>
      </c>
      <c r="AY25" s="177">
        <f t="shared" si="3"/>
        <v>54</v>
      </c>
      <c r="AZ25" s="177">
        <f t="shared" si="4"/>
        <v>0</v>
      </c>
    </row>
    <row r="26" spans="2:52" s="492" customFormat="1" ht="20.25" customHeight="1" hidden="1">
      <c r="B26" s="493"/>
      <c r="C26" s="494"/>
      <c r="D26" s="495" t="s">
        <v>322</v>
      </c>
      <c r="E26" s="496" t="s">
        <v>80</v>
      </c>
      <c r="F26" s="497"/>
      <c r="G26" s="498" t="s">
        <v>38</v>
      </c>
      <c r="H26" s="498" t="s">
        <v>38</v>
      </c>
      <c r="I26" s="499"/>
      <c r="J26" s="499"/>
      <c r="K26" s="531"/>
      <c r="L26" s="499"/>
      <c r="M26" s="500"/>
      <c r="N26" s="499"/>
      <c r="O26" s="500"/>
      <c r="P26" s="499">
        <v>210</v>
      </c>
      <c r="Q26" s="500">
        <v>18883.2</v>
      </c>
      <c r="R26" s="499"/>
      <c r="S26" s="500"/>
      <c r="T26" s="501"/>
      <c r="U26" s="501"/>
      <c r="V26" s="502"/>
      <c r="W26" s="503"/>
      <c r="X26" s="504"/>
      <c r="Y26" s="503"/>
      <c r="Z26" s="494"/>
      <c r="AA26" s="503"/>
      <c r="AB26" s="505"/>
      <c r="AC26" s="506"/>
      <c r="AD26" s="507"/>
      <c r="AE26" s="506"/>
      <c r="AF26" s="507"/>
      <c r="AG26" s="506"/>
      <c r="AH26" s="507"/>
      <c r="AI26" s="506"/>
      <c r="AJ26" s="506"/>
      <c r="AK26" s="506"/>
      <c r="AL26" s="505"/>
      <c r="AM26" s="508"/>
      <c r="AN26" s="505"/>
      <c r="AO26" s="506"/>
      <c r="AP26" s="505"/>
      <c r="AQ26" s="506"/>
      <c r="AR26" s="505"/>
      <c r="AS26" s="505"/>
      <c r="AT26" s="506"/>
      <c r="AU26" s="506"/>
      <c r="AV26" s="505"/>
      <c r="AW26" s="506"/>
      <c r="AX26" s="505"/>
      <c r="AY26" s="509"/>
      <c r="AZ26" s="509"/>
    </row>
    <row r="27" spans="2:52" s="178" customFormat="1" ht="20.25" customHeight="1">
      <c r="B27" s="162"/>
      <c r="C27" s="163" t="s">
        <v>39</v>
      </c>
      <c r="D27" s="164" t="s">
        <v>176</v>
      </c>
      <c r="E27" s="165" t="s">
        <v>80</v>
      </c>
      <c r="F27" s="463"/>
      <c r="G27" s="166" t="s">
        <v>38</v>
      </c>
      <c r="H27" s="166" t="s">
        <v>38</v>
      </c>
      <c r="I27" s="167"/>
      <c r="J27" s="167"/>
      <c r="K27" s="518"/>
      <c r="L27" s="167"/>
      <c r="M27" s="168"/>
      <c r="N27" s="167"/>
      <c r="O27" s="168"/>
      <c r="P27" s="167"/>
      <c r="Q27" s="168"/>
      <c r="R27" s="167"/>
      <c r="S27" s="168"/>
      <c r="T27" s="170" t="s">
        <v>177</v>
      </c>
      <c r="U27" s="170" t="s">
        <v>178</v>
      </c>
      <c r="V27" s="171" t="s">
        <v>179</v>
      </c>
      <c r="W27" s="172">
        <v>43733</v>
      </c>
      <c r="X27" s="173" t="s">
        <v>180</v>
      </c>
      <c r="Y27" s="172">
        <v>43716</v>
      </c>
      <c r="Z27" s="163"/>
      <c r="AA27" s="172"/>
      <c r="AB27" s="174">
        <v>40</v>
      </c>
      <c r="AC27" s="175">
        <v>3646.3999999999996</v>
      </c>
      <c r="AD27" s="176"/>
      <c r="AE27" s="175"/>
      <c r="AF27" s="176"/>
      <c r="AG27" s="175"/>
      <c r="AH27" s="176"/>
      <c r="AI27" s="175"/>
      <c r="AJ27" s="175"/>
      <c r="AK27" s="175"/>
      <c r="AL27" s="174">
        <f t="shared" si="5"/>
        <v>0</v>
      </c>
      <c r="AM27" s="396">
        <f t="shared" si="5"/>
        <v>0</v>
      </c>
      <c r="AN27" s="174">
        <f t="shared" si="1"/>
        <v>40</v>
      </c>
      <c r="AO27" s="175">
        <f t="shared" si="1"/>
        <v>3646.3999999999996</v>
      </c>
      <c r="AP27" s="174">
        <v>0</v>
      </c>
      <c r="AQ27" s="175">
        <v>0</v>
      </c>
      <c r="AR27" s="174"/>
      <c r="AS27" s="174"/>
      <c r="AT27" s="175">
        <v>91.16</v>
      </c>
      <c r="AU27" s="175">
        <f>AS27*AT27</f>
        <v>0</v>
      </c>
      <c r="AV27" s="174">
        <f t="shared" si="7"/>
        <v>0</v>
      </c>
      <c r="AW27" s="175">
        <f>AT27*AV27</f>
        <v>0</v>
      </c>
      <c r="AX27" s="174">
        <f>AV27</f>
        <v>0</v>
      </c>
      <c r="AY27" s="177">
        <f t="shared" si="3"/>
        <v>0</v>
      </c>
      <c r="AZ27" s="177">
        <f t="shared" si="4"/>
        <v>0</v>
      </c>
    </row>
    <row r="28" spans="2:52" s="492" customFormat="1" ht="20.25" customHeight="1" hidden="1">
      <c r="B28" s="493"/>
      <c r="C28" s="494"/>
      <c r="D28" s="495" t="s">
        <v>323</v>
      </c>
      <c r="E28" s="496" t="s">
        <v>129</v>
      </c>
      <c r="F28" s="497"/>
      <c r="G28" s="498" t="s">
        <v>38</v>
      </c>
      <c r="H28" s="498" t="s">
        <v>38</v>
      </c>
      <c r="I28" s="499">
        <v>16</v>
      </c>
      <c r="J28" s="499">
        <v>12</v>
      </c>
      <c r="K28" s="531">
        <v>2978.4</v>
      </c>
      <c r="L28" s="499">
        <v>192</v>
      </c>
      <c r="M28" s="500">
        <v>571847.04</v>
      </c>
      <c r="N28" s="499">
        <v>22</v>
      </c>
      <c r="O28" s="500">
        <v>171650.16</v>
      </c>
      <c r="P28" s="499">
        <v>72</v>
      </c>
      <c r="Q28" s="500">
        <v>496308.96</v>
      </c>
      <c r="R28" s="499">
        <v>96</v>
      </c>
      <c r="S28" s="500">
        <v>286422.52</v>
      </c>
      <c r="T28" s="501"/>
      <c r="U28" s="501"/>
      <c r="V28" s="502"/>
      <c r="W28" s="503"/>
      <c r="X28" s="504"/>
      <c r="Y28" s="503"/>
      <c r="Z28" s="494"/>
      <c r="AA28" s="503"/>
      <c r="AB28" s="505"/>
      <c r="AC28" s="506"/>
      <c r="AD28" s="507"/>
      <c r="AE28" s="506"/>
      <c r="AF28" s="507"/>
      <c r="AG28" s="506"/>
      <c r="AH28" s="507"/>
      <c r="AI28" s="506"/>
      <c r="AJ28" s="506"/>
      <c r="AK28" s="506"/>
      <c r="AL28" s="505"/>
      <c r="AM28" s="508"/>
      <c r="AN28" s="505"/>
      <c r="AO28" s="506"/>
      <c r="AP28" s="505"/>
      <c r="AQ28" s="506"/>
      <c r="AR28" s="505"/>
      <c r="AS28" s="505"/>
      <c r="AT28" s="506"/>
      <c r="AU28" s="506"/>
      <c r="AV28" s="505"/>
      <c r="AW28" s="506"/>
      <c r="AX28" s="505"/>
      <c r="AY28" s="509"/>
      <c r="AZ28" s="509"/>
    </row>
    <row r="29" spans="2:52" s="194" customFormat="1" ht="20.25" customHeight="1">
      <c r="B29" s="179"/>
      <c r="C29" s="180" t="s">
        <v>39</v>
      </c>
      <c r="D29" s="181" t="s">
        <v>78</v>
      </c>
      <c r="E29" s="182" t="s">
        <v>79</v>
      </c>
      <c r="F29" s="464"/>
      <c r="G29" s="183" t="s">
        <v>38</v>
      </c>
      <c r="H29" s="183" t="s">
        <v>38</v>
      </c>
      <c r="I29" s="184">
        <v>4</v>
      </c>
      <c r="J29" s="184">
        <v>24</v>
      </c>
      <c r="K29" s="519">
        <v>68.6</v>
      </c>
      <c r="L29" s="184">
        <v>96</v>
      </c>
      <c r="M29" s="185">
        <v>6589.44</v>
      </c>
      <c r="N29" s="184">
        <v>200</v>
      </c>
      <c r="O29" s="185">
        <v>19146</v>
      </c>
      <c r="P29" s="184">
        <v>150</v>
      </c>
      <c r="Q29" s="185">
        <v>9865.5</v>
      </c>
      <c r="R29" s="184">
        <v>90</v>
      </c>
      <c r="S29" s="185">
        <v>6177.6</v>
      </c>
      <c r="T29" s="186" t="s">
        <v>207</v>
      </c>
      <c r="U29" s="186" t="s">
        <v>208</v>
      </c>
      <c r="V29" s="187" t="s">
        <v>209</v>
      </c>
      <c r="W29" s="188">
        <v>43784</v>
      </c>
      <c r="X29" s="180" t="s">
        <v>210</v>
      </c>
      <c r="Y29" s="188">
        <v>43802</v>
      </c>
      <c r="Z29" s="180"/>
      <c r="AA29" s="188"/>
      <c r="AB29" s="190">
        <v>20</v>
      </c>
      <c r="AC29" s="191">
        <v>1551.6</v>
      </c>
      <c r="AD29" s="192"/>
      <c r="AE29" s="191"/>
      <c r="AF29" s="192"/>
      <c r="AG29" s="191"/>
      <c r="AH29" s="192"/>
      <c r="AI29" s="191"/>
      <c r="AJ29" s="191"/>
      <c r="AK29" s="191"/>
      <c r="AL29" s="190">
        <f t="shared" si="5"/>
        <v>0</v>
      </c>
      <c r="AM29" s="398">
        <f t="shared" si="5"/>
        <v>0</v>
      </c>
      <c r="AN29" s="190">
        <f t="shared" si="1"/>
        <v>20</v>
      </c>
      <c r="AO29" s="191">
        <f t="shared" si="1"/>
        <v>1551.6</v>
      </c>
      <c r="AP29" s="192">
        <v>0</v>
      </c>
      <c r="AQ29" s="191">
        <v>0</v>
      </c>
      <c r="AR29" s="192"/>
      <c r="AS29" s="190"/>
      <c r="AT29" s="191">
        <v>77.58</v>
      </c>
      <c r="AU29" s="191">
        <f t="shared" si="6"/>
        <v>0</v>
      </c>
      <c r="AV29" s="190">
        <f>AP29+AR29-AS29</f>
        <v>0</v>
      </c>
      <c r="AW29" s="191">
        <f>AV29*AT29</f>
        <v>0</v>
      </c>
      <c r="AX29" s="190">
        <f>AV29</f>
        <v>0</v>
      </c>
      <c r="AY29" s="177">
        <f t="shared" si="3"/>
        <v>0</v>
      </c>
      <c r="AZ29" s="177">
        <f t="shared" si="4"/>
        <v>0</v>
      </c>
    </row>
    <row r="30" spans="2:52" s="287" customFormat="1" ht="20.25" customHeight="1">
      <c r="B30" s="274"/>
      <c r="C30" s="275" t="s">
        <v>39</v>
      </c>
      <c r="D30" s="276" t="s">
        <v>240</v>
      </c>
      <c r="E30" s="277" t="s">
        <v>88</v>
      </c>
      <c r="F30" s="465"/>
      <c r="G30" s="278" t="s">
        <v>38</v>
      </c>
      <c r="H30" s="278" t="s">
        <v>38</v>
      </c>
      <c r="I30" s="279"/>
      <c r="J30" s="279"/>
      <c r="K30" s="520"/>
      <c r="L30" s="279"/>
      <c r="M30" s="280"/>
      <c r="N30" s="279"/>
      <c r="O30" s="280"/>
      <c r="P30" s="279"/>
      <c r="Q30" s="280"/>
      <c r="R30" s="279"/>
      <c r="S30" s="280"/>
      <c r="T30" s="281" t="s">
        <v>241</v>
      </c>
      <c r="U30" s="281" t="s">
        <v>175</v>
      </c>
      <c r="V30" s="282" t="s">
        <v>242</v>
      </c>
      <c r="W30" s="283">
        <v>43827</v>
      </c>
      <c r="X30" s="275" t="s">
        <v>243</v>
      </c>
      <c r="Y30" s="283">
        <v>43850</v>
      </c>
      <c r="Z30" s="275"/>
      <c r="AA30" s="283"/>
      <c r="AB30" s="284">
        <v>0</v>
      </c>
      <c r="AC30" s="285">
        <v>0</v>
      </c>
      <c r="AD30" s="286"/>
      <c r="AE30" s="285"/>
      <c r="AF30" s="286">
        <v>120</v>
      </c>
      <c r="AG30" s="285">
        <v>46489.2</v>
      </c>
      <c r="AH30" s="286"/>
      <c r="AI30" s="285"/>
      <c r="AJ30" s="285"/>
      <c r="AK30" s="285"/>
      <c r="AL30" s="284">
        <f t="shared" si="5"/>
        <v>120</v>
      </c>
      <c r="AM30" s="418">
        <f t="shared" si="5"/>
        <v>46489.2</v>
      </c>
      <c r="AN30" s="284">
        <f t="shared" si="1"/>
        <v>17</v>
      </c>
      <c r="AO30" s="285">
        <f>AC30+AM30-AW30</f>
        <v>6585.969999999994</v>
      </c>
      <c r="AP30" s="286">
        <v>108</v>
      </c>
      <c r="AQ30" s="285">
        <v>41840.280000000006</v>
      </c>
      <c r="AR30" s="286"/>
      <c r="AS30" s="284">
        <v>5</v>
      </c>
      <c r="AT30" s="285">
        <v>387.41</v>
      </c>
      <c r="AU30" s="285">
        <f>AS30*AT30</f>
        <v>1937.0500000000002</v>
      </c>
      <c r="AV30" s="284">
        <f>AP30+AR30-AS30</f>
        <v>103</v>
      </c>
      <c r="AW30" s="285">
        <f>AV30*AT30</f>
        <v>39903.23</v>
      </c>
      <c r="AX30" s="374">
        <f>AV30</f>
        <v>103</v>
      </c>
      <c r="AY30" s="177">
        <f t="shared" si="3"/>
        <v>103</v>
      </c>
      <c r="AZ30" s="177">
        <f t="shared" si="4"/>
        <v>0</v>
      </c>
    </row>
    <row r="31" spans="2:52" s="194" customFormat="1" ht="20.25" customHeight="1">
      <c r="B31" s="179"/>
      <c r="C31" s="180" t="s">
        <v>39</v>
      </c>
      <c r="D31" s="181" t="s">
        <v>290</v>
      </c>
      <c r="E31" s="182" t="s">
        <v>88</v>
      </c>
      <c r="F31" s="464" t="s">
        <v>293</v>
      </c>
      <c r="G31" s="183" t="s">
        <v>59</v>
      </c>
      <c r="H31" s="183" t="s">
        <v>59</v>
      </c>
      <c r="I31" s="184"/>
      <c r="J31" s="184"/>
      <c r="K31" s="519"/>
      <c r="L31" s="184"/>
      <c r="M31" s="185"/>
      <c r="N31" s="184"/>
      <c r="O31" s="185"/>
      <c r="P31" s="184"/>
      <c r="Q31" s="185"/>
      <c r="R31" s="184"/>
      <c r="S31" s="185"/>
      <c r="T31" s="186" t="s">
        <v>294</v>
      </c>
      <c r="U31" s="186" t="s">
        <v>296</v>
      </c>
      <c r="V31" s="187" t="s">
        <v>298</v>
      </c>
      <c r="W31" s="188">
        <v>43854</v>
      </c>
      <c r="X31" s="180" t="s">
        <v>299</v>
      </c>
      <c r="Y31" s="188">
        <v>43872</v>
      </c>
      <c r="Z31" s="180"/>
      <c r="AA31" s="188"/>
      <c r="AB31" s="190">
        <v>0</v>
      </c>
      <c r="AC31" s="191">
        <v>0</v>
      </c>
      <c r="AD31" s="192"/>
      <c r="AE31" s="191"/>
      <c r="AF31" s="192"/>
      <c r="AG31" s="191"/>
      <c r="AH31" s="192">
        <v>70</v>
      </c>
      <c r="AI31" s="191">
        <v>4072.6</v>
      </c>
      <c r="AJ31" s="191"/>
      <c r="AK31" s="191"/>
      <c r="AL31" s="190">
        <f>AD31+AF31+AH31+AJ31</f>
        <v>70</v>
      </c>
      <c r="AM31" s="398">
        <f>AE31+AG31+AI31+AK31</f>
        <v>4072.6</v>
      </c>
      <c r="AN31" s="190">
        <f>AB31+AL31-AV31</f>
        <v>0</v>
      </c>
      <c r="AO31" s="191">
        <f>AC31+AM31-AW31</f>
        <v>0</v>
      </c>
      <c r="AP31" s="192">
        <v>0</v>
      </c>
      <c r="AQ31" s="191">
        <v>0</v>
      </c>
      <c r="AR31" s="190">
        <v>70</v>
      </c>
      <c r="AS31" s="190"/>
      <c r="AT31" s="191">
        <v>58.18</v>
      </c>
      <c r="AU31" s="191">
        <f>AS31*AT31</f>
        <v>0</v>
      </c>
      <c r="AV31" s="190">
        <f>AP31+AR31-AS31</f>
        <v>70</v>
      </c>
      <c r="AW31" s="191">
        <f>AV31*AT31</f>
        <v>4072.6</v>
      </c>
      <c r="AX31" s="368">
        <v>70</v>
      </c>
      <c r="AY31" s="177">
        <f>AB31+AL31-AN31</f>
        <v>70</v>
      </c>
      <c r="AZ31" s="177">
        <f>AY31-SUM(AX31:AX31)</f>
        <v>0</v>
      </c>
    </row>
    <row r="32" spans="2:52" s="194" customFormat="1" ht="20.25" customHeight="1">
      <c r="B32" s="179"/>
      <c r="C32" s="180" t="s">
        <v>39</v>
      </c>
      <c r="D32" s="181" t="s">
        <v>291</v>
      </c>
      <c r="E32" s="182" t="s">
        <v>88</v>
      </c>
      <c r="F32" s="464" t="s">
        <v>292</v>
      </c>
      <c r="G32" s="183" t="s">
        <v>38</v>
      </c>
      <c r="H32" s="183" t="s">
        <v>38</v>
      </c>
      <c r="I32" s="184"/>
      <c r="J32" s="184"/>
      <c r="K32" s="519"/>
      <c r="L32" s="184"/>
      <c r="M32" s="185"/>
      <c r="N32" s="184"/>
      <c r="O32" s="185"/>
      <c r="P32" s="184"/>
      <c r="Q32" s="185"/>
      <c r="R32" s="184"/>
      <c r="S32" s="185"/>
      <c r="T32" s="186" t="s">
        <v>295</v>
      </c>
      <c r="U32" s="186" t="s">
        <v>297</v>
      </c>
      <c r="V32" s="187" t="s">
        <v>298</v>
      </c>
      <c r="W32" s="188">
        <v>43854</v>
      </c>
      <c r="X32" s="180" t="s">
        <v>299</v>
      </c>
      <c r="Y32" s="188">
        <v>43872</v>
      </c>
      <c r="Z32" s="180"/>
      <c r="AA32" s="188"/>
      <c r="AB32" s="190">
        <v>0</v>
      </c>
      <c r="AC32" s="191">
        <v>0</v>
      </c>
      <c r="AD32" s="192"/>
      <c r="AE32" s="191"/>
      <c r="AF32" s="192"/>
      <c r="AG32" s="191"/>
      <c r="AH32" s="192">
        <v>40</v>
      </c>
      <c r="AI32" s="191">
        <v>10827.6</v>
      </c>
      <c r="AJ32" s="191"/>
      <c r="AK32" s="191"/>
      <c r="AL32" s="190">
        <f>AD32+AF32+AH32+AJ32</f>
        <v>40</v>
      </c>
      <c r="AM32" s="398">
        <f>AE32+AG32+AI32+AK32</f>
        <v>10827.6</v>
      </c>
      <c r="AN32" s="190">
        <f>AB32+AL32-AV32</f>
        <v>0</v>
      </c>
      <c r="AO32" s="191">
        <f>AC32+AM32-AW32</f>
        <v>0</v>
      </c>
      <c r="AP32" s="192">
        <v>0</v>
      </c>
      <c r="AQ32" s="191">
        <v>0</v>
      </c>
      <c r="AR32" s="190">
        <v>40</v>
      </c>
      <c r="AS32" s="190"/>
      <c r="AT32" s="191">
        <v>270.69</v>
      </c>
      <c r="AU32" s="191">
        <f>AS32*AT32</f>
        <v>0</v>
      </c>
      <c r="AV32" s="190">
        <f>AP32+AR32-AS32</f>
        <v>40</v>
      </c>
      <c r="AW32" s="191">
        <f>AV32*AT32</f>
        <v>10827.6</v>
      </c>
      <c r="AX32" s="368">
        <v>40</v>
      </c>
      <c r="AY32" s="177">
        <f>AB32+AL32-AN32</f>
        <v>40</v>
      </c>
      <c r="AZ32" s="177">
        <f>AY32-SUM(AX32:AX32)</f>
        <v>0</v>
      </c>
    </row>
    <row r="33" spans="2:52" s="257" customFormat="1" ht="20.25" customHeight="1">
      <c r="B33" s="242"/>
      <c r="C33" s="243" t="s">
        <v>39</v>
      </c>
      <c r="D33" s="244" t="s">
        <v>54</v>
      </c>
      <c r="E33" s="245" t="s">
        <v>55</v>
      </c>
      <c r="F33" s="459"/>
      <c r="G33" s="246" t="s">
        <v>56</v>
      </c>
      <c r="H33" s="246" t="s">
        <v>56</v>
      </c>
      <c r="I33" s="247">
        <v>2000</v>
      </c>
      <c r="J33" s="247">
        <v>20</v>
      </c>
      <c r="K33" s="514">
        <v>15</v>
      </c>
      <c r="L33" s="247">
        <v>40000</v>
      </c>
      <c r="M33" s="248">
        <v>601200</v>
      </c>
      <c r="N33" s="247">
        <v>7854</v>
      </c>
      <c r="O33" s="248">
        <v>164801.07</v>
      </c>
      <c r="P33" s="247">
        <v>12000</v>
      </c>
      <c r="Q33" s="248">
        <v>135120</v>
      </c>
      <c r="R33" s="247">
        <v>20000</v>
      </c>
      <c r="S33" s="248">
        <v>300600</v>
      </c>
      <c r="T33" s="249" t="s">
        <v>130</v>
      </c>
      <c r="U33" s="249" t="s">
        <v>131</v>
      </c>
      <c r="V33" s="250" t="s">
        <v>132</v>
      </c>
      <c r="W33" s="251">
        <v>43574</v>
      </c>
      <c r="X33" s="252" t="s">
        <v>133</v>
      </c>
      <c r="Y33" s="251">
        <v>43580</v>
      </c>
      <c r="Z33" s="252"/>
      <c r="AA33" s="251"/>
      <c r="AB33" s="253">
        <v>5951</v>
      </c>
      <c r="AC33" s="254">
        <v>88431.86</v>
      </c>
      <c r="AD33" s="255"/>
      <c r="AE33" s="254"/>
      <c r="AF33" s="255"/>
      <c r="AG33" s="254"/>
      <c r="AH33" s="255"/>
      <c r="AI33" s="254"/>
      <c r="AJ33" s="254"/>
      <c r="AK33" s="254"/>
      <c r="AL33" s="253">
        <f aca="true" t="shared" si="8" ref="AL33:AM48">AD33+AF33+AH33</f>
        <v>0</v>
      </c>
      <c r="AM33" s="394">
        <f t="shared" si="8"/>
        <v>0</v>
      </c>
      <c r="AN33" s="253">
        <f t="shared" si="1"/>
        <v>3636</v>
      </c>
      <c r="AO33" s="254">
        <f t="shared" si="1"/>
        <v>54030.96</v>
      </c>
      <c r="AP33" s="253">
        <v>3843</v>
      </c>
      <c r="AQ33" s="254">
        <v>57106.979999999996</v>
      </c>
      <c r="AR33" s="253"/>
      <c r="AS33" s="253">
        <v>1528</v>
      </c>
      <c r="AT33" s="254">
        <v>14.86</v>
      </c>
      <c r="AU33" s="254">
        <f t="shared" si="6"/>
        <v>22706.079999999998</v>
      </c>
      <c r="AV33" s="253">
        <f t="shared" si="7"/>
        <v>2315</v>
      </c>
      <c r="AW33" s="254">
        <f aca="true" t="shared" si="9" ref="AW33:AW47">AV33*AT33</f>
        <v>34400.9</v>
      </c>
      <c r="AX33" s="370">
        <f>AV33</f>
        <v>2315</v>
      </c>
      <c r="AY33" s="177">
        <f>AB33+AL33-AN33</f>
        <v>2315</v>
      </c>
      <c r="AZ33" s="177">
        <f>AY33-SUM(AX33:AX33)</f>
        <v>0</v>
      </c>
    </row>
    <row r="34" spans="2:52" s="257" customFormat="1" ht="20.25" customHeight="1">
      <c r="B34" s="242"/>
      <c r="C34" s="243" t="s">
        <v>39</v>
      </c>
      <c r="D34" s="244" t="s">
        <v>54</v>
      </c>
      <c r="E34" s="245" t="s">
        <v>55</v>
      </c>
      <c r="F34" s="459" t="s">
        <v>300</v>
      </c>
      <c r="G34" s="246" t="s">
        <v>56</v>
      </c>
      <c r="H34" s="246" t="s">
        <v>56</v>
      </c>
      <c r="I34" s="247"/>
      <c r="J34" s="247"/>
      <c r="K34" s="514"/>
      <c r="L34" s="247"/>
      <c r="M34" s="248"/>
      <c r="N34" s="247"/>
      <c r="O34" s="248"/>
      <c r="P34" s="247"/>
      <c r="Q34" s="248"/>
      <c r="R34" s="247"/>
      <c r="S34" s="248"/>
      <c r="T34" s="249" t="s">
        <v>301</v>
      </c>
      <c r="U34" s="249" t="s">
        <v>302</v>
      </c>
      <c r="V34" s="250" t="s">
        <v>303</v>
      </c>
      <c r="W34" s="251">
        <v>43854</v>
      </c>
      <c r="X34" s="252" t="s">
        <v>304</v>
      </c>
      <c r="Y34" s="251">
        <v>43901</v>
      </c>
      <c r="Z34" s="252"/>
      <c r="AA34" s="251"/>
      <c r="AB34" s="253">
        <v>0</v>
      </c>
      <c r="AC34" s="254">
        <v>0</v>
      </c>
      <c r="AD34" s="255"/>
      <c r="AE34" s="254"/>
      <c r="AF34" s="255">
        <v>77600</v>
      </c>
      <c r="AG34" s="254">
        <v>889296</v>
      </c>
      <c r="AH34" s="255"/>
      <c r="AI34" s="254"/>
      <c r="AJ34" s="254"/>
      <c r="AK34" s="254"/>
      <c r="AL34" s="253">
        <f>AD34+AF34+AH34</f>
        <v>77600</v>
      </c>
      <c r="AM34" s="394">
        <f>AE34+AG34+AI34</f>
        <v>889296</v>
      </c>
      <c r="AN34" s="253">
        <f>AB34+AL34-AV34</f>
        <v>0</v>
      </c>
      <c r="AO34" s="254">
        <f>AC34+AM34-AW34</f>
        <v>0</v>
      </c>
      <c r="AP34" s="253">
        <v>0</v>
      </c>
      <c r="AQ34" s="254">
        <v>0</v>
      </c>
      <c r="AR34" s="253">
        <v>77600</v>
      </c>
      <c r="AS34" s="253"/>
      <c r="AT34" s="254">
        <v>11.46</v>
      </c>
      <c r="AU34" s="254">
        <f t="shared" si="6"/>
        <v>0</v>
      </c>
      <c r="AV34" s="253">
        <f t="shared" si="7"/>
        <v>77600</v>
      </c>
      <c r="AW34" s="254">
        <f t="shared" si="9"/>
        <v>889296.0000000001</v>
      </c>
      <c r="AX34" s="370">
        <v>77600</v>
      </c>
      <c r="AY34" s="177">
        <f>AB34+AL34-AN34</f>
        <v>77600</v>
      </c>
      <c r="AZ34" s="177"/>
    </row>
    <row r="35" spans="2:52" s="178" customFormat="1" ht="20.25" customHeight="1">
      <c r="B35" s="162"/>
      <c r="C35" s="163" t="s">
        <v>39</v>
      </c>
      <c r="D35" s="164" t="s">
        <v>43</v>
      </c>
      <c r="E35" s="165" t="s">
        <v>44</v>
      </c>
      <c r="F35" s="463"/>
      <c r="G35" s="166" t="s">
        <v>38</v>
      </c>
      <c r="H35" s="166" t="s">
        <v>38</v>
      </c>
      <c r="I35" s="167">
        <v>5</v>
      </c>
      <c r="J35" s="167">
        <v>10</v>
      </c>
      <c r="K35" s="518">
        <v>1483.2</v>
      </c>
      <c r="L35" s="167">
        <v>45</v>
      </c>
      <c r="M35" s="168">
        <v>66745.35</v>
      </c>
      <c r="N35" s="167"/>
      <c r="O35" s="168"/>
      <c r="P35" s="167">
        <v>20</v>
      </c>
      <c r="Q35" s="168">
        <v>28379.4</v>
      </c>
      <c r="R35" s="169">
        <v>43</v>
      </c>
      <c r="S35" s="168">
        <v>63778.89</v>
      </c>
      <c r="T35" s="170" t="s">
        <v>103</v>
      </c>
      <c r="U35" s="170" t="s">
        <v>104</v>
      </c>
      <c r="V35" s="171" t="s">
        <v>105</v>
      </c>
      <c r="W35" s="172">
        <v>43473</v>
      </c>
      <c r="X35" s="173" t="s">
        <v>106</v>
      </c>
      <c r="Y35" s="172">
        <v>43487</v>
      </c>
      <c r="Z35" s="173"/>
      <c r="AA35" s="172"/>
      <c r="AB35" s="174">
        <v>1</v>
      </c>
      <c r="AC35" s="175">
        <v>1552.522</v>
      </c>
      <c r="AD35" s="176"/>
      <c r="AE35" s="175"/>
      <c r="AF35" s="176"/>
      <c r="AG35" s="175"/>
      <c r="AH35" s="176"/>
      <c r="AI35" s="175"/>
      <c r="AJ35" s="175"/>
      <c r="AK35" s="175"/>
      <c r="AL35" s="174">
        <f t="shared" si="8"/>
        <v>0</v>
      </c>
      <c r="AM35" s="396">
        <f t="shared" si="8"/>
        <v>0</v>
      </c>
      <c r="AN35" s="174">
        <f t="shared" si="1"/>
        <v>1</v>
      </c>
      <c r="AO35" s="175">
        <f t="shared" si="1"/>
        <v>1552.522</v>
      </c>
      <c r="AP35" s="174">
        <v>1</v>
      </c>
      <c r="AQ35" s="175">
        <v>1552.522</v>
      </c>
      <c r="AR35" s="174"/>
      <c r="AS35" s="174">
        <v>1</v>
      </c>
      <c r="AT35" s="175">
        <v>1552.522</v>
      </c>
      <c r="AU35" s="175">
        <f t="shared" si="6"/>
        <v>1552.522</v>
      </c>
      <c r="AV35" s="174">
        <f t="shared" si="7"/>
        <v>0</v>
      </c>
      <c r="AW35" s="175">
        <f t="shared" si="9"/>
        <v>0</v>
      </c>
      <c r="AX35" s="366">
        <f aca="true" t="shared" si="10" ref="AX35:AX44">AV35</f>
        <v>0</v>
      </c>
      <c r="AY35" s="177">
        <f t="shared" si="3"/>
        <v>0</v>
      </c>
      <c r="AZ35" s="177">
        <f t="shared" si="4"/>
        <v>0</v>
      </c>
    </row>
    <row r="36" spans="2:52" s="72" customFormat="1" ht="20.25" customHeight="1">
      <c r="B36" s="302"/>
      <c r="C36" s="86" t="s">
        <v>39</v>
      </c>
      <c r="D36" s="319" t="s">
        <v>90</v>
      </c>
      <c r="E36" s="81" t="s">
        <v>91</v>
      </c>
      <c r="F36" s="466"/>
      <c r="G36" s="82" t="s">
        <v>38</v>
      </c>
      <c r="H36" s="82" t="s">
        <v>38</v>
      </c>
      <c r="I36" s="83">
        <v>10</v>
      </c>
      <c r="J36" s="83">
        <v>3</v>
      </c>
      <c r="K36" s="521">
        <v>1049.5</v>
      </c>
      <c r="L36" s="83">
        <v>30</v>
      </c>
      <c r="M36" s="84">
        <v>31485.6</v>
      </c>
      <c r="N36" s="83"/>
      <c r="O36" s="84"/>
      <c r="P36" s="83">
        <v>20</v>
      </c>
      <c r="Q36" s="84">
        <v>5906.2</v>
      </c>
      <c r="R36" s="83"/>
      <c r="S36" s="84"/>
      <c r="T36" s="86" t="s">
        <v>92</v>
      </c>
      <c r="U36" s="574">
        <v>44075</v>
      </c>
      <c r="V36" s="114" t="s">
        <v>65</v>
      </c>
      <c r="W36" s="113">
        <v>43329</v>
      </c>
      <c r="X36" s="112" t="s">
        <v>66</v>
      </c>
      <c r="Y36" s="113">
        <v>43354</v>
      </c>
      <c r="Z36" s="86"/>
      <c r="AA36" s="113"/>
      <c r="AB36" s="129">
        <v>4</v>
      </c>
      <c r="AC36" s="120">
        <v>4166.56</v>
      </c>
      <c r="AD36" s="87"/>
      <c r="AE36" s="120"/>
      <c r="AF36" s="87"/>
      <c r="AG36" s="120"/>
      <c r="AH36" s="87"/>
      <c r="AI36" s="120"/>
      <c r="AJ36" s="120"/>
      <c r="AK36" s="120"/>
      <c r="AL36" s="129">
        <f t="shared" si="8"/>
        <v>0</v>
      </c>
      <c r="AM36" s="399">
        <f t="shared" si="8"/>
        <v>0</v>
      </c>
      <c r="AN36" s="129">
        <f t="shared" si="1"/>
        <v>0</v>
      </c>
      <c r="AO36" s="120">
        <f t="shared" si="1"/>
        <v>0</v>
      </c>
      <c r="AP36" s="129">
        <v>4</v>
      </c>
      <c r="AQ36" s="120">
        <v>4166.56</v>
      </c>
      <c r="AR36" s="129"/>
      <c r="AS36" s="129"/>
      <c r="AT36" s="120">
        <v>1041.64</v>
      </c>
      <c r="AU36" s="120">
        <f t="shared" si="6"/>
        <v>0</v>
      </c>
      <c r="AV36" s="129">
        <f t="shared" si="7"/>
        <v>4</v>
      </c>
      <c r="AW36" s="120">
        <f t="shared" si="9"/>
        <v>4166.56</v>
      </c>
      <c r="AX36" s="376">
        <f t="shared" si="10"/>
        <v>4</v>
      </c>
      <c r="AY36" s="177">
        <f t="shared" si="3"/>
        <v>4</v>
      </c>
      <c r="AZ36" s="177">
        <f t="shared" si="4"/>
        <v>0</v>
      </c>
    </row>
    <row r="37" spans="2:52" s="72" customFormat="1" ht="20.25" customHeight="1">
      <c r="B37" s="302"/>
      <c r="C37" s="86" t="s">
        <v>39</v>
      </c>
      <c r="D37" s="319" t="s">
        <v>90</v>
      </c>
      <c r="E37" s="81" t="s">
        <v>91</v>
      </c>
      <c r="F37" s="466" t="s">
        <v>339</v>
      </c>
      <c r="G37" s="82" t="s">
        <v>38</v>
      </c>
      <c r="H37" s="82" t="s">
        <v>38</v>
      </c>
      <c r="I37" s="83"/>
      <c r="J37" s="83"/>
      <c r="K37" s="521"/>
      <c r="L37" s="83"/>
      <c r="M37" s="84"/>
      <c r="N37" s="83"/>
      <c r="O37" s="84"/>
      <c r="P37" s="83"/>
      <c r="Q37" s="84"/>
      <c r="R37" s="83"/>
      <c r="S37" s="84"/>
      <c r="T37" s="86" t="s">
        <v>344</v>
      </c>
      <c r="U37" s="574">
        <v>44742</v>
      </c>
      <c r="V37" s="114" t="s">
        <v>337</v>
      </c>
      <c r="W37" s="113">
        <v>43888</v>
      </c>
      <c r="X37" s="112" t="s">
        <v>338</v>
      </c>
      <c r="Y37" s="113">
        <v>43914</v>
      </c>
      <c r="Z37" s="86"/>
      <c r="AA37" s="113"/>
      <c r="AB37" s="129">
        <v>0</v>
      </c>
      <c r="AC37" s="120">
        <v>0</v>
      </c>
      <c r="AD37" s="87"/>
      <c r="AE37" s="120"/>
      <c r="AF37" s="87">
        <v>100</v>
      </c>
      <c r="AG37" s="120">
        <v>961.22</v>
      </c>
      <c r="AH37" s="87"/>
      <c r="AI37" s="120"/>
      <c r="AJ37" s="120"/>
      <c r="AK37" s="120"/>
      <c r="AL37" s="129">
        <f>AD37+AF37+AH37</f>
        <v>100</v>
      </c>
      <c r="AM37" s="399">
        <f>AE37+AG37+AI37</f>
        <v>961.22</v>
      </c>
      <c r="AN37" s="129">
        <f>AB37+AL37-AV37</f>
        <v>0</v>
      </c>
      <c r="AO37" s="120">
        <f>AC37+AM37-AW37</f>
        <v>-95160.78</v>
      </c>
      <c r="AP37" s="129">
        <v>0</v>
      </c>
      <c r="AQ37" s="120">
        <v>0</v>
      </c>
      <c r="AR37" s="129">
        <v>100</v>
      </c>
      <c r="AS37" s="129"/>
      <c r="AT37" s="120">
        <v>961.22</v>
      </c>
      <c r="AU37" s="120">
        <f>AS37*AT37</f>
        <v>0</v>
      </c>
      <c r="AV37" s="129">
        <f>AP37+AR37-AS37</f>
        <v>100</v>
      </c>
      <c r="AW37" s="120">
        <f>AV37*AT37</f>
        <v>96122</v>
      </c>
      <c r="AX37" s="376">
        <f t="shared" si="10"/>
        <v>100</v>
      </c>
      <c r="AY37" s="177"/>
      <c r="AZ37" s="177"/>
    </row>
    <row r="38" spans="2:52" s="225" customFormat="1" ht="20.25" customHeight="1">
      <c r="B38" s="211"/>
      <c r="C38" s="212" t="s">
        <v>39</v>
      </c>
      <c r="D38" s="213" t="s">
        <v>68</v>
      </c>
      <c r="E38" s="214" t="s">
        <v>69</v>
      </c>
      <c r="F38" s="467"/>
      <c r="G38" s="215" t="s">
        <v>38</v>
      </c>
      <c r="H38" s="215" t="s">
        <v>38</v>
      </c>
      <c r="I38" s="216">
        <v>7</v>
      </c>
      <c r="J38" s="216">
        <v>20</v>
      </c>
      <c r="K38" s="522">
        <v>141.8</v>
      </c>
      <c r="L38" s="216">
        <v>149</v>
      </c>
      <c r="M38" s="217">
        <v>21132.67</v>
      </c>
      <c r="N38" s="216">
        <v>50</v>
      </c>
      <c r="O38" s="217">
        <v>24884.5</v>
      </c>
      <c r="P38" s="216">
        <v>50</v>
      </c>
      <c r="Q38" s="217">
        <v>8227</v>
      </c>
      <c r="R38" s="216">
        <v>120</v>
      </c>
      <c r="S38" s="217">
        <v>17019.6</v>
      </c>
      <c r="T38" s="218" t="s">
        <v>70</v>
      </c>
      <c r="U38" s="218" t="s">
        <v>71</v>
      </c>
      <c r="V38" s="219" t="s">
        <v>65</v>
      </c>
      <c r="W38" s="220">
        <v>43329</v>
      </c>
      <c r="X38" s="221" t="s">
        <v>66</v>
      </c>
      <c r="Y38" s="220">
        <v>43354</v>
      </c>
      <c r="Z38" s="212"/>
      <c r="AA38" s="220"/>
      <c r="AB38" s="222">
        <v>7</v>
      </c>
      <c r="AC38" s="223">
        <v>985.3199999999999</v>
      </c>
      <c r="AD38" s="224"/>
      <c r="AE38" s="223"/>
      <c r="AF38" s="224"/>
      <c r="AG38" s="223"/>
      <c r="AH38" s="224"/>
      <c r="AI38" s="223"/>
      <c r="AJ38" s="223"/>
      <c r="AK38" s="223"/>
      <c r="AL38" s="222">
        <f t="shared" si="8"/>
        <v>0</v>
      </c>
      <c r="AM38" s="400">
        <f t="shared" si="8"/>
        <v>0</v>
      </c>
      <c r="AN38" s="222">
        <f t="shared" si="1"/>
        <v>7</v>
      </c>
      <c r="AO38" s="223">
        <f t="shared" si="1"/>
        <v>985.3199999999999</v>
      </c>
      <c r="AP38" s="222">
        <v>1</v>
      </c>
      <c r="AQ38" s="223">
        <v>140.76</v>
      </c>
      <c r="AR38" s="224"/>
      <c r="AS38" s="222">
        <v>1</v>
      </c>
      <c r="AT38" s="223">
        <v>140.76</v>
      </c>
      <c r="AU38" s="223">
        <f t="shared" si="6"/>
        <v>140.76</v>
      </c>
      <c r="AV38" s="222">
        <f t="shared" si="7"/>
        <v>0</v>
      </c>
      <c r="AW38" s="223">
        <f t="shared" si="9"/>
        <v>0</v>
      </c>
      <c r="AX38" s="369">
        <f t="shared" si="10"/>
        <v>0</v>
      </c>
      <c r="AY38" s="177">
        <f t="shared" si="3"/>
        <v>0</v>
      </c>
      <c r="AZ38" s="177">
        <f t="shared" si="4"/>
        <v>0</v>
      </c>
    </row>
    <row r="39" spans="2:52" s="225" customFormat="1" ht="20.25" customHeight="1">
      <c r="B39" s="211"/>
      <c r="C39" s="212" t="s">
        <v>39</v>
      </c>
      <c r="D39" s="213" t="s">
        <v>68</v>
      </c>
      <c r="E39" s="214" t="s">
        <v>69</v>
      </c>
      <c r="F39" s="467"/>
      <c r="G39" s="215" t="s">
        <v>38</v>
      </c>
      <c r="H39" s="215" t="s">
        <v>38</v>
      </c>
      <c r="I39" s="216"/>
      <c r="J39" s="216"/>
      <c r="K39" s="522"/>
      <c r="L39" s="216"/>
      <c r="M39" s="217"/>
      <c r="N39" s="216"/>
      <c r="O39" s="217"/>
      <c r="P39" s="216"/>
      <c r="Q39" s="217"/>
      <c r="R39" s="216"/>
      <c r="S39" s="217"/>
      <c r="T39" s="218" t="s">
        <v>112</v>
      </c>
      <c r="U39" s="218" t="s">
        <v>113</v>
      </c>
      <c r="V39" s="219" t="s">
        <v>110</v>
      </c>
      <c r="W39" s="220">
        <v>43493</v>
      </c>
      <c r="X39" s="212" t="s">
        <v>111</v>
      </c>
      <c r="Y39" s="220">
        <v>43501</v>
      </c>
      <c r="Z39" s="212"/>
      <c r="AA39" s="220"/>
      <c r="AB39" s="222">
        <v>22</v>
      </c>
      <c r="AC39" s="223">
        <v>3265.9000000000005</v>
      </c>
      <c r="AD39" s="224"/>
      <c r="AE39" s="223"/>
      <c r="AF39" s="224"/>
      <c r="AG39" s="223"/>
      <c r="AH39" s="224"/>
      <c r="AI39" s="223"/>
      <c r="AJ39" s="223"/>
      <c r="AK39" s="223"/>
      <c r="AL39" s="222">
        <f t="shared" si="8"/>
        <v>0</v>
      </c>
      <c r="AM39" s="400">
        <f t="shared" si="8"/>
        <v>0</v>
      </c>
      <c r="AN39" s="222">
        <f t="shared" si="1"/>
        <v>3</v>
      </c>
      <c r="AO39" s="223">
        <f t="shared" si="1"/>
        <v>445.35000000000036</v>
      </c>
      <c r="AP39" s="222">
        <v>22</v>
      </c>
      <c r="AQ39" s="223">
        <v>3265.9000000000005</v>
      </c>
      <c r="AR39" s="224"/>
      <c r="AS39" s="222">
        <v>3</v>
      </c>
      <c r="AT39" s="223">
        <v>148.45000000000002</v>
      </c>
      <c r="AU39" s="223">
        <f t="shared" si="6"/>
        <v>445.35</v>
      </c>
      <c r="AV39" s="222">
        <f t="shared" si="7"/>
        <v>19</v>
      </c>
      <c r="AW39" s="223">
        <f t="shared" si="9"/>
        <v>2820.55</v>
      </c>
      <c r="AX39" s="369">
        <f t="shared" si="10"/>
        <v>19</v>
      </c>
      <c r="AY39" s="177">
        <f t="shared" si="3"/>
        <v>19</v>
      </c>
      <c r="AZ39" s="177">
        <f t="shared" si="4"/>
        <v>0</v>
      </c>
    </row>
    <row r="40" spans="2:52" s="210" customFormat="1" ht="20.25" customHeight="1">
      <c r="B40" s="195"/>
      <c r="C40" s="196" t="s">
        <v>39</v>
      </c>
      <c r="D40" s="197" t="s">
        <v>258</v>
      </c>
      <c r="E40" s="198" t="s">
        <v>259</v>
      </c>
      <c r="F40" s="460" t="s">
        <v>271</v>
      </c>
      <c r="G40" s="199" t="s">
        <v>38</v>
      </c>
      <c r="H40" s="199" t="s">
        <v>38</v>
      </c>
      <c r="I40" s="200">
        <v>14</v>
      </c>
      <c r="J40" s="200">
        <v>10</v>
      </c>
      <c r="K40" s="515">
        <v>1994</v>
      </c>
      <c r="L40" s="200">
        <v>137</v>
      </c>
      <c r="M40" s="201">
        <v>27319.17</v>
      </c>
      <c r="N40" s="200">
        <v>400</v>
      </c>
      <c r="O40" s="201">
        <v>143960</v>
      </c>
      <c r="P40" s="200">
        <v>400</v>
      </c>
      <c r="Q40" s="201">
        <v>76360</v>
      </c>
      <c r="R40" s="200">
        <v>100</v>
      </c>
      <c r="S40" s="201">
        <v>19941</v>
      </c>
      <c r="T40" s="202" t="s">
        <v>260</v>
      </c>
      <c r="U40" s="202" t="s">
        <v>261</v>
      </c>
      <c r="V40" s="203" t="s">
        <v>262</v>
      </c>
      <c r="W40" s="204">
        <v>43844</v>
      </c>
      <c r="X40" s="196" t="s">
        <v>263</v>
      </c>
      <c r="Y40" s="204">
        <v>43879</v>
      </c>
      <c r="Z40" s="196" t="s">
        <v>264</v>
      </c>
      <c r="AA40" s="204">
        <v>43864</v>
      </c>
      <c r="AB40" s="206">
        <v>0</v>
      </c>
      <c r="AC40" s="207">
        <v>0</v>
      </c>
      <c r="AD40" s="208"/>
      <c r="AE40" s="207"/>
      <c r="AF40" s="208">
        <v>217</v>
      </c>
      <c r="AG40" s="207">
        <v>38810.45</v>
      </c>
      <c r="AH40" s="208"/>
      <c r="AI40" s="207"/>
      <c r="AJ40" s="207"/>
      <c r="AK40" s="207"/>
      <c r="AL40" s="206">
        <f t="shared" si="8"/>
        <v>217</v>
      </c>
      <c r="AM40" s="402">
        <f t="shared" si="8"/>
        <v>38810.45</v>
      </c>
      <c r="AN40" s="206">
        <f t="shared" si="1"/>
        <v>12</v>
      </c>
      <c r="AO40" s="207">
        <f t="shared" si="1"/>
        <v>2146.199999999997</v>
      </c>
      <c r="AP40" s="206">
        <v>217</v>
      </c>
      <c r="AQ40" s="207">
        <v>38810.45</v>
      </c>
      <c r="AR40" s="208"/>
      <c r="AS40" s="206">
        <v>12</v>
      </c>
      <c r="AT40" s="207">
        <v>178.85</v>
      </c>
      <c r="AU40" s="207">
        <f>AS40*AT40</f>
        <v>2146.2</v>
      </c>
      <c r="AV40" s="206">
        <f>AP40+AR40-AS40</f>
        <v>205</v>
      </c>
      <c r="AW40" s="207">
        <f>AV40*AT40</f>
        <v>36664.25</v>
      </c>
      <c r="AX40" s="367">
        <f t="shared" si="10"/>
        <v>205</v>
      </c>
      <c r="AY40" s="209">
        <f t="shared" si="3"/>
        <v>205</v>
      </c>
      <c r="AZ40" s="209">
        <f>AY40-SUM(AX40:AX40)</f>
        <v>0</v>
      </c>
    </row>
    <row r="41" spans="2:52" s="210" customFormat="1" ht="20.25" customHeight="1">
      <c r="B41" s="195"/>
      <c r="C41" s="196" t="s">
        <v>39</v>
      </c>
      <c r="D41" s="197" t="s">
        <v>258</v>
      </c>
      <c r="E41" s="198" t="s">
        <v>259</v>
      </c>
      <c r="F41" s="460" t="s">
        <v>271</v>
      </c>
      <c r="G41" s="199" t="s">
        <v>38</v>
      </c>
      <c r="H41" s="199" t="s">
        <v>38</v>
      </c>
      <c r="I41" s="200"/>
      <c r="J41" s="200"/>
      <c r="K41" s="515"/>
      <c r="L41" s="200"/>
      <c r="M41" s="201"/>
      <c r="N41" s="200"/>
      <c r="O41" s="201"/>
      <c r="P41" s="200"/>
      <c r="Q41" s="201"/>
      <c r="R41" s="200"/>
      <c r="S41" s="201"/>
      <c r="T41" s="202" t="s">
        <v>333</v>
      </c>
      <c r="U41" s="202" t="s">
        <v>267</v>
      </c>
      <c r="V41" s="203" t="s">
        <v>311</v>
      </c>
      <c r="W41" s="204">
        <v>43854</v>
      </c>
      <c r="X41" s="205" t="s">
        <v>332</v>
      </c>
      <c r="Y41" s="204">
        <v>43914</v>
      </c>
      <c r="Z41" s="196"/>
      <c r="AA41" s="204"/>
      <c r="AB41" s="206">
        <v>0</v>
      </c>
      <c r="AC41" s="207">
        <v>0</v>
      </c>
      <c r="AD41" s="208"/>
      <c r="AE41" s="207"/>
      <c r="AF41" s="208">
        <v>477</v>
      </c>
      <c r="AG41" s="207">
        <v>85311.45</v>
      </c>
      <c r="AH41" s="208"/>
      <c r="AI41" s="207"/>
      <c r="AJ41" s="207"/>
      <c r="AK41" s="207"/>
      <c r="AL41" s="206">
        <f>AD41+AF41+AH41</f>
        <v>477</v>
      </c>
      <c r="AM41" s="402">
        <f>AE41+AG41+AI41</f>
        <v>85311.45</v>
      </c>
      <c r="AN41" s="206">
        <f>AB41+AL41-AV41</f>
        <v>0</v>
      </c>
      <c r="AO41" s="207">
        <f>AC41+AM41-AW41</f>
        <v>0</v>
      </c>
      <c r="AP41" s="206">
        <v>0</v>
      </c>
      <c r="AQ41" s="207">
        <v>0</v>
      </c>
      <c r="AR41" s="206">
        <v>477</v>
      </c>
      <c r="AS41" s="206"/>
      <c r="AT41" s="207">
        <v>178.85</v>
      </c>
      <c r="AU41" s="207">
        <f>AS41*AT41</f>
        <v>0</v>
      </c>
      <c r="AV41" s="206">
        <f>AP41+AR41-AS41</f>
        <v>477</v>
      </c>
      <c r="AW41" s="207">
        <f>AV41*AT41</f>
        <v>85311.45</v>
      </c>
      <c r="AX41" s="367">
        <f t="shared" si="10"/>
        <v>477</v>
      </c>
      <c r="AY41" s="209"/>
      <c r="AZ41" s="209"/>
    </row>
    <row r="42" spans="2:52" s="334" customFormat="1" ht="20.25" customHeight="1">
      <c r="B42" s="335"/>
      <c r="C42" s="336" t="s">
        <v>39</v>
      </c>
      <c r="D42" s="337" t="s">
        <v>265</v>
      </c>
      <c r="E42" s="338" t="s">
        <v>259</v>
      </c>
      <c r="F42" s="468" t="s">
        <v>271</v>
      </c>
      <c r="G42" s="339" t="s">
        <v>38</v>
      </c>
      <c r="H42" s="339" t="s">
        <v>38</v>
      </c>
      <c r="I42" s="340">
        <v>10</v>
      </c>
      <c r="J42" s="340">
        <v>3</v>
      </c>
      <c r="K42" s="523">
        <v>289.3</v>
      </c>
      <c r="L42" s="340">
        <v>30</v>
      </c>
      <c r="M42" s="341">
        <v>8679.9</v>
      </c>
      <c r="N42" s="340"/>
      <c r="O42" s="341"/>
      <c r="P42" s="340">
        <v>20</v>
      </c>
      <c r="Q42" s="341">
        <v>5537.6</v>
      </c>
      <c r="R42" s="340">
        <v>20</v>
      </c>
      <c r="S42" s="341">
        <v>5786.6</v>
      </c>
      <c r="T42" s="342" t="s">
        <v>266</v>
      </c>
      <c r="U42" s="342" t="s">
        <v>267</v>
      </c>
      <c r="V42" s="343" t="s">
        <v>268</v>
      </c>
      <c r="W42" s="344">
        <v>43840</v>
      </c>
      <c r="X42" s="336" t="s">
        <v>269</v>
      </c>
      <c r="Y42" s="344">
        <v>43879</v>
      </c>
      <c r="Z42" s="336" t="s">
        <v>264</v>
      </c>
      <c r="AA42" s="344">
        <v>43864</v>
      </c>
      <c r="AB42" s="346">
        <v>0</v>
      </c>
      <c r="AC42" s="347">
        <v>0</v>
      </c>
      <c r="AD42" s="348"/>
      <c r="AE42" s="347"/>
      <c r="AF42" s="348">
        <v>100</v>
      </c>
      <c r="AG42" s="347">
        <v>29041</v>
      </c>
      <c r="AH42" s="348"/>
      <c r="AI42" s="347"/>
      <c r="AJ42" s="347"/>
      <c r="AK42" s="347"/>
      <c r="AL42" s="346">
        <f t="shared" si="8"/>
        <v>100</v>
      </c>
      <c r="AM42" s="407">
        <f t="shared" si="8"/>
        <v>29041</v>
      </c>
      <c r="AN42" s="346">
        <f t="shared" si="1"/>
        <v>0</v>
      </c>
      <c r="AO42" s="347">
        <f t="shared" si="1"/>
        <v>0</v>
      </c>
      <c r="AP42" s="346">
        <v>100</v>
      </c>
      <c r="AQ42" s="347">
        <v>29041.000000000004</v>
      </c>
      <c r="AR42" s="348"/>
      <c r="AS42" s="346"/>
      <c r="AT42" s="347">
        <v>290.41</v>
      </c>
      <c r="AU42" s="347">
        <f>AS42*AT42</f>
        <v>0</v>
      </c>
      <c r="AV42" s="346">
        <f>AP42+AR42-AS42</f>
        <v>100</v>
      </c>
      <c r="AW42" s="347">
        <f>AV42*AT42</f>
        <v>29041.000000000004</v>
      </c>
      <c r="AX42" s="373">
        <f t="shared" si="10"/>
        <v>100</v>
      </c>
      <c r="AY42" s="177">
        <f t="shared" si="3"/>
        <v>100</v>
      </c>
      <c r="AZ42" s="177">
        <f>AY42-SUM(AX42:AX42)</f>
        <v>0</v>
      </c>
    </row>
    <row r="43" spans="2:52" s="317" customFormat="1" ht="20.25" customHeight="1">
      <c r="B43" s="304"/>
      <c r="C43" s="305" t="s">
        <v>39</v>
      </c>
      <c r="D43" s="306" t="s">
        <v>72</v>
      </c>
      <c r="E43" s="307" t="s">
        <v>73</v>
      </c>
      <c r="F43" s="469"/>
      <c r="G43" s="308" t="s">
        <v>38</v>
      </c>
      <c r="H43" s="308" t="s">
        <v>38</v>
      </c>
      <c r="I43" s="309">
        <v>6</v>
      </c>
      <c r="J43" s="309">
        <v>20</v>
      </c>
      <c r="K43" s="524">
        <v>122.3</v>
      </c>
      <c r="L43" s="309">
        <v>128</v>
      </c>
      <c r="M43" s="310">
        <v>15648</v>
      </c>
      <c r="N43" s="309">
        <v>40</v>
      </c>
      <c r="O43" s="310">
        <v>12184.4</v>
      </c>
      <c r="P43" s="309">
        <v>50</v>
      </c>
      <c r="Q43" s="310">
        <v>4887.5</v>
      </c>
      <c r="R43" s="309">
        <v>100</v>
      </c>
      <c r="S43" s="310">
        <v>12225</v>
      </c>
      <c r="T43" s="311" t="s">
        <v>74</v>
      </c>
      <c r="U43" s="311"/>
      <c r="V43" s="312" t="s">
        <v>75</v>
      </c>
      <c r="W43" s="313">
        <v>43076</v>
      </c>
      <c r="X43" s="305" t="s">
        <v>76</v>
      </c>
      <c r="Y43" s="313">
        <v>43095</v>
      </c>
      <c r="Z43" s="305"/>
      <c r="AA43" s="313"/>
      <c r="AB43" s="314">
        <v>4</v>
      </c>
      <c r="AC43" s="315">
        <v>391.12</v>
      </c>
      <c r="AD43" s="316"/>
      <c r="AE43" s="315"/>
      <c r="AF43" s="316"/>
      <c r="AG43" s="315"/>
      <c r="AH43" s="316"/>
      <c r="AI43" s="315"/>
      <c r="AJ43" s="315"/>
      <c r="AK43" s="315"/>
      <c r="AL43" s="314">
        <f t="shared" si="8"/>
        <v>0</v>
      </c>
      <c r="AM43" s="408">
        <f t="shared" si="8"/>
        <v>0</v>
      </c>
      <c r="AN43" s="314">
        <f t="shared" si="1"/>
        <v>4</v>
      </c>
      <c r="AO43" s="315">
        <f t="shared" si="1"/>
        <v>391.12</v>
      </c>
      <c r="AP43" s="314">
        <v>0</v>
      </c>
      <c r="AQ43" s="315">
        <v>0</v>
      </c>
      <c r="AR43" s="316"/>
      <c r="AS43" s="314"/>
      <c r="AT43" s="315">
        <v>97.78</v>
      </c>
      <c r="AU43" s="315">
        <f t="shared" si="6"/>
        <v>0</v>
      </c>
      <c r="AV43" s="314">
        <f t="shared" si="7"/>
        <v>0</v>
      </c>
      <c r="AW43" s="315">
        <f t="shared" si="9"/>
        <v>0</v>
      </c>
      <c r="AX43" s="314">
        <f t="shared" si="10"/>
        <v>0</v>
      </c>
      <c r="AY43" s="177">
        <f t="shared" si="3"/>
        <v>0</v>
      </c>
      <c r="AZ43" s="177">
        <f t="shared" si="4"/>
        <v>0</v>
      </c>
    </row>
    <row r="44" spans="2:52" s="287" customFormat="1" ht="20.25" customHeight="1">
      <c r="B44" s="274"/>
      <c r="C44" s="275" t="s">
        <v>39</v>
      </c>
      <c r="D44" s="276" t="s">
        <v>77</v>
      </c>
      <c r="E44" s="277" t="s">
        <v>73</v>
      </c>
      <c r="F44" s="465"/>
      <c r="G44" s="278" t="s">
        <v>38</v>
      </c>
      <c r="H44" s="278" t="s">
        <v>38</v>
      </c>
      <c r="I44" s="279"/>
      <c r="J44" s="279"/>
      <c r="K44" s="520"/>
      <c r="L44" s="279"/>
      <c r="M44" s="280"/>
      <c r="N44" s="279"/>
      <c r="O44" s="280"/>
      <c r="P44" s="279"/>
      <c r="Q44" s="280"/>
      <c r="R44" s="279"/>
      <c r="S44" s="280"/>
      <c r="T44" s="281" t="s">
        <v>123</v>
      </c>
      <c r="U44" s="281" t="s">
        <v>124</v>
      </c>
      <c r="V44" s="282" t="s">
        <v>125</v>
      </c>
      <c r="W44" s="283">
        <v>43551</v>
      </c>
      <c r="X44" s="288" t="s">
        <v>126</v>
      </c>
      <c r="Y44" s="283">
        <v>43572</v>
      </c>
      <c r="Z44" s="288" t="s">
        <v>127</v>
      </c>
      <c r="AA44" s="283">
        <v>43565</v>
      </c>
      <c r="AB44" s="284">
        <v>47</v>
      </c>
      <c r="AC44" s="285">
        <v>6014.59</v>
      </c>
      <c r="AD44" s="286"/>
      <c r="AE44" s="285"/>
      <c r="AF44" s="286"/>
      <c r="AG44" s="285"/>
      <c r="AH44" s="286"/>
      <c r="AI44" s="285"/>
      <c r="AJ44" s="285"/>
      <c r="AK44" s="285"/>
      <c r="AL44" s="284">
        <f t="shared" si="8"/>
        <v>0</v>
      </c>
      <c r="AM44" s="401">
        <f t="shared" si="8"/>
        <v>0</v>
      </c>
      <c r="AN44" s="284">
        <f t="shared" si="1"/>
        <v>9</v>
      </c>
      <c r="AO44" s="285">
        <f t="shared" si="1"/>
        <v>1151.7300000000005</v>
      </c>
      <c r="AP44" s="284">
        <v>40</v>
      </c>
      <c r="AQ44" s="285">
        <v>5118.8</v>
      </c>
      <c r="AR44" s="286"/>
      <c r="AS44" s="284">
        <v>2</v>
      </c>
      <c r="AT44" s="285">
        <v>127.97</v>
      </c>
      <c r="AU44" s="285">
        <f t="shared" si="6"/>
        <v>255.94</v>
      </c>
      <c r="AV44" s="284">
        <f t="shared" si="7"/>
        <v>38</v>
      </c>
      <c r="AW44" s="285">
        <f t="shared" si="9"/>
        <v>4862.86</v>
      </c>
      <c r="AX44" s="374">
        <f t="shared" si="10"/>
        <v>38</v>
      </c>
      <c r="AY44" s="177">
        <f t="shared" si="3"/>
        <v>38</v>
      </c>
      <c r="AZ44" s="177">
        <f t="shared" si="4"/>
        <v>0</v>
      </c>
    </row>
    <row r="45" spans="2:52" s="287" customFormat="1" ht="20.25" customHeight="1">
      <c r="B45" s="274"/>
      <c r="C45" s="275" t="s">
        <v>39</v>
      </c>
      <c r="D45" s="276" t="s">
        <v>77</v>
      </c>
      <c r="E45" s="277" t="s">
        <v>73</v>
      </c>
      <c r="F45" s="465"/>
      <c r="G45" s="278" t="s">
        <v>38</v>
      </c>
      <c r="H45" s="278" t="s">
        <v>38</v>
      </c>
      <c r="I45" s="279"/>
      <c r="J45" s="279"/>
      <c r="K45" s="520"/>
      <c r="L45" s="279"/>
      <c r="M45" s="280"/>
      <c r="N45" s="279"/>
      <c r="O45" s="280"/>
      <c r="P45" s="279"/>
      <c r="Q45" s="280"/>
      <c r="R45" s="279"/>
      <c r="S45" s="280"/>
      <c r="T45" s="281" t="s">
        <v>226</v>
      </c>
      <c r="U45" s="281" t="s">
        <v>227</v>
      </c>
      <c r="V45" s="282" t="s">
        <v>224</v>
      </c>
      <c r="W45" s="283">
        <v>43819</v>
      </c>
      <c r="X45" s="288" t="s">
        <v>225</v>
      </c>
      <c r="Y45" s="283">
        <v>43838</v>
      </c>
      <c r="Z45" s="288"/>
      <c r="AA45" s="283"/>
      <c r="AB45" s="284">
        <v>0</v>
      </c>
      <c r="AC45" s="285">
        <v>0</v>
      </c>
      <c r="AD45" s="286"/>
      <c r="AE45" s="285"/>
      <c r="AF45" s="286">
        <v>327</v>
      </c>
      <c r="AG45" s="285">
        <v>41054.85</v>
      </c>
      <c r="AH45" s="286"/>
      <c r="AI45" s="285"/>
      <c r="AJ45" s="285"/>
      <c r="AK45" s="285"/>
      <c r="AL45" s="284">
        <f t="shared" si="8"/>
        <v>327</v>
      </c>
      <c r="AM45" s="401">
        <f t="shared" si="8"/>
        <v>41054.85</v>
      </c>
      <c r="AN45" s="284">
        <f t="shared" si="1"/>
        <v>0</v>
      </c>
      <c r="AO45" s="285">
        <f t="shared" si="1"/>
        <v>0</v>
      </c>
      <c r="AP45" s="284">
        <v>327</v>
      </c>
      <c r="AQ45" s="285">
        <v>41054.85</v>
      </c>
      <c r="AR45" s="286"/>
      <c r="AS45" s="284"/>
      <c r="AT45" s="285">
        <v>125.55</v>
      </c>
      <c r="AU45" s="285">
        <f>AS45*AT45</f>
        <v>0</v>
      </c>
      <c r="AV45" s="284">
        <f>AP45+AR45-AS45</f>
        <v>327</v>
      </c>
      <c r="AW45" s="285">
        <f>AV45*AT45</f>
        <v>41054.85</v>
      </c>
      <c r="AX45" s="374">
        <v>327</v>
      </c>
      <c r="AY45" s="177">
        <f t="shared" si="3"/>
        <v>327</v>
      </c>
      <c r="AZ45" s="177">
        <f t="shared" si="4"/>
        <v>0</v>
      </c>
    </row>
    <row r="46" spans="2:52" s="210" customFormat="1" ht="20.25" customHeight="1">
      <c r="B46" s="195"/>
      <c r="C46" s="196" t="s">
        <v>39</v>
      </c>
      <c r="D46" s="197" t="s">
        <v>45</v>
      </c>
      <c r="E46" s="198" t="s">
        <v>46</v>
      </c>
      <c r="F46" s="460" t="s">
        <v>274</v>
      </c>
      <c r="G46" s="199" t="s">
        <v>47</v>
      </c>
      <c r="H46" s="199" t="s">
        <v>47</v>
      </c>
      <c r="I46" s="200"/>
      <c r="J46" s="200"/>
      <c r="K46" s="515"/>
      <c r="L46" s="200"/>
      <c r="M46" s="201"/>
      <c r="N46" s="200">
        <v>20</v>
      </c>
      <c r="O46" s="201">
        <v>2036</v>
      </c>
      <c r="P46" s="200">
        <v>20</v>
      </c>
      <c r="Q46" s="201">
        <v>7871.4</v>
      </c>
      <c r="R46" s="200">
        <v>20</v>
      </c>
      <c r="S46" s="201">
        <v>5554</v>
      </c>
      <c r="T46" s="202" t="s">
        <v>48</v>
      </c>
      <c r="U46" s="202"/>
      <c r="V46" s="203" t="s">
        <v>40</v>
      </c>
      <c r="W46" s="204">
        <v>43292</v>
      </c>
      <c r="X46" s="205" t="s">
        <v>41</v>
      </c>
      <c r="Y46" s="204">
        <v>43298</v>
      </c>
      <c r="Z46" s="205" t="s">
        <v>42</v>
      </c>
      <c r="AA46" s="204">
        <v>43319</v>
      </c>
      <c r="AB46" s="206">
        <v>1</v>
      </c>
      <c r="AC46" s="207">
        <v>275.56</v>
      </c>
      <c r="AD46" s="208"/>
      <c r="AE46" s="207"/>
      <c r="AF46" s="208"/>
      <c r="AG46" s="207"/>
      <c r="AH46" s="208"/>
      <c r="AI46" s="207"/>
      <c r="AJ46" s="207"/>
      <c r="AK46" s="207"/>
      <c r="AL46" s="206">
        <f t="shared" si="8"/>
        <v>0</v>
      </c>
      <c r="AM46" s="402">
        <f t="shared" si="8"/>
        <v>0</v>
      </c>
      <c r="AN46" s="206">
        <f t="shared" si="1"/>
        <v>1</v>
      </c>
      <c r="AO46" s="207">
        <f t="shared" si="1"/>
        <v>275.56</v>
      </c>
      <c r="AP46" s="206">
        <v>0</v>
      </c>
      <c r="AQ46" s="207">
        <v>0</v>
      </c>
      <c r="AR46" s="206"/>
      <c r="AS46" s="206"/>
      <c r="AT46" s="207">
        <v>275.56</v>
      </c>
      <c r="AU46" s="207">
        <f t="shared" si="6"/>
        <v>0</v>
      </c>
      <c r="AV46" s="206">
        <f t="shared" si="7"/>
        <v>0</v>
      </c>
      <c r="AW46" s="207">
        <f t="shared" si="9"/>
        <v>0</v>
      </c>
      <c r="AX46" s="367">
        <f>AV46</f>
        <v>0</v>
      </c>
      <c r="AY46" s="177">
        <f t="shared" si="3"/>
        <v>0</v>
      </c>
      <c r="AZ46" s="177">
        <f t="shared" si="4"/>
        <v>0</v>
      </c>
    </row>
    <row r="47" spans="2:52" s="210" customFormat="1" ht="20.25" customHeight="1">
      <c r="B47" s="195"/>
      <c r="C47" s="196" t="s">
        <v>39</v>
      </c>
      <c r="D47" s="197" t="s">
        <v>141</v>
      </c>
      <c r="E47" s="198" t="s">
        <v>46</v>
      </c>
      <c r="F47" s="460" t="s">
        <v>274</v>
      </c>
      <c r="G47" s="199" t="s">
        <v>47</v>
      </c>
      <c r="H47" s="199" t="s">
        <v>47</v>
      </c>
      <c r="I47" s="200"/>
      <c r="J47" s="200"/>
      <c r="K47" s="515"/>
      <c r="L47" s="200"/>
      <c r="M47" s="201"/>
      <c r="N47" s="200"/>
      <c r="O47" s="201"/>
      <c r="P47" s="200"/>
      <c r="Q47" s="201"/>
      <c r="R47" s="200"/>
      <c r="S47" s="201"/>
      <c r="T47" s="202" t="s">
        <v>142</v>
      </c>
      <c r="U47" s="202" t="s">
        <v>89</v>
      </c>
      <c r="V47" s="203" t="s">
        <v>143</v>
      </c>
      <c r="W47" s="204">
        <v>43627</v>
      </c>
      <c r="X47" s="205" t="s">
        <v>144</v>
      </c>
      <c r="Y47" s="204">
        <v>43627</v>
      </c>
      <c r="Z47" s="205" t="s">
        <v>145</v>
      </c>
      <c r="AA47" s="204">
        <v>43623</v>
      </c>
      <c r="AB47" s="206">
        <v>15</v>
      </c>
      <c r="AC47" s="207">
        <v>4359.18</v>
      </c>
      <c r="AD47" s="208"/>
      <c r="AE47" s="207"/>
      <c r="AF47" s="208"/>
      <c r="AG47" s="207"/>
      <c r="AH47" s="208"/>
      <c r="AI47" s="207"/>
      <c r="AJ47" s="207"/>
      <c r="AK47" s="207"/>
      <c r="AL47" s="206">
        <f t="shared" si="8"/>
        <v>0</v>
      </c>
      <c r="AM47" s="402">
        <f t="shared" si="8"/>
        <v>0</v>
      </c>
      <c r="AN47" s="206">
        <f t="shared" si="1"/>
        <v>10</v>
      </c>
      <c r="AO47" s="207">
        <f t="shared" si="1"/>
        <v>2906.12</v>
      </c>
      <c r="AP47" s="206">
        <v>9</v>
      </c>
      <c r="AQ47" s="207">
        <v>2615.5080000000003</v>
      </c>
      <c r="AR47" s="206"/>
      <c r="AS47" s="206">
        <v>4</v>
      </c>
      <c r="AT47" s="207">
        <v>290.612</v>
      </c>
      <c r="AU47" s="207">
        <f t="shared" si="6"/>
        <v>1162.448</v>
      </c>
      <c r="AV47" s="206">
        <f t="shared" si="7"/>
        <v>5</v>
      </c>
      <c r="AW47" s="207">
        <f t="shared" si="9"/>
        <v>1453.0600000000002</v>
      </c>
      <c r="AX47" s="367">
        <f>AV47</f>
        <v>5</v>
      </c>
      <c r="AY47" s="177">
        <f t="shared" si="3"/>
        <v>5</v>
      </c>
      <c r="AZ47" s="177">
        <f t="shared" si="4"/>
        <v>0</v>
      </c>
    </row>
    <row r="48" spans="2:52" s="210" customFormat="1" ht="20.25" customHeight="1">
      <c r="B48" s="195"/>
      <c r="C48" s="196" t="s">
        <v>39</v>
      </c>
      <c r="D48" s="197" t="s">
        <v>141</v>
      </c>
      <c r="E48" s="198" t="s">
        <v>46</v>
      </c>
      <c r="F48" s="460" t="s">
        <v>274</v>
      </c>
      <c r="G48" s="199" t="s">
        <v>47</v>
      </c>
      <c r="H48" s="199" t="s">
        <v>47</v>
      </c>
      <c r="I48" s="200"/>
      <c r="J48" s="200"/>
      <c r="K48" s="515"/>
      <c r="L48" s="200"/>
      <c r="M48" s="201"/>
      <c r="N48" s="200"/>
      <c r="O48" s="201"/>
      <c r="P48" s="200"/>
      <c r="Q48" s="201"/>
      <c r="R48" s="200"/>
      <c r="S48" s="201"/>
      <c r="T48" s="202" t="s">
        <v>275</v>
      </c>
      <c r="U48" s="202" t="s">
        <v>276</v>
      </c>
      <c r="V48" s="203" t="s">
        <v>277</v>
      </c>
      <c r="W48" s="204">
        <v>43850</v>
      </c>
      <c r="X48" s="205" t="s">
        <v>278</v>
      </c>
      <c r="Y48" s="204">
        <v>43879</v>
      </c>
      <c r="Z48" s="205" t="s">
        <v>257</v>
      </c>
      <c r="AA48" s="204">
        <v>43858</v>
      </c>
      <c r="AB48" s="206">
        <v>0</v>
      </c>
      <c r="AC48" s="207">
        <v>0</v>
      </c>
      <c r="AD48" s="208"/>
      <c r="AE48" s="207"/>
      <c r="AF48" s="208">
        <v>210</v>
      </c>
      <c r="AG48" s="207">
        <v>59873.52</v>
      </c>
      <c r="AH48" s="208"/>
      <c r="AI48" s="207"/>
      <c r="AJ48" s="207"/>
      <c r="AK48" s="207"/>
      <c r="AL48" s="206">
        <f t="shared" si="8"/>
        <v>210</v>
      </c>
      <c r="AM48" s="402">
        <f t="shared" si="8"/>
        <v>59873.52</v>
      </c>
      <c r="AN48" s="206">
        <f t="shared" si="1"/>
        <v>0</v>
      </c>
      <c r="AO48" s="207">
        <f t="shared" si="1"/>
        <v>0</v>
      </c>
      <c r="AP48" s="206">
        <v>210</v>
      </c>
      <c r="AQ48" s="207">
        <v>59873.520000000004</v>
      </c>
      <c r="AR48" s="206"/>
      <c r="AS48" s="206"/>
      <c r="AT48" s="207">
        <v>285.112</v>
      </c>
      <c r="AU48" s="207">
        <f>AS48*AT48</f>
        <v>0</v>
      </c>
      <c r="AV48" s="206">
        <f>AP48+AR48-AS48</f>
        <v>210</v>
      </c>
      <c r="AW48" s="207">
        <f>AV48*AT48</f>
        <v>59873.520000000004</v>
      </c>
      <c r="AX48" s="367">
        <v>210</v>
      </c>
      <c r="AY48" s="177"/>
      <c r="AZ48" s="177"/>
    </row>
    <row r="49" spans="2:52" s="194" customFormat="1" ht="20.25" customHeight="1">
      <c r="B49" s="179"/>
      <c r="C49" s="180" t="s">
        <v>39</v>
      </c>
      <c r="D49" s="181" t="s">
        <v>50</v>
      </c>
      <c r="E49" s="182" t="s">
        <v>49</v>
      </c>
      <c r="F49" s="464"/>
      <c r="G49" s="183" t="s">
        <v>38</v>
      </c>
      <c r="H49" s="183" t="s">
        <v>38</v>
      </c>
      <c r="I49" s="184">
        <v>5</v>
      </c>
      <c r="J49" s="184">
        <v>5</v>
      </c>
      <c r="K49" s="519">
        <v>1177.2</v>
      </c>
      <c r="L49" s="184">
        <v>25</v>
      </c>
      <c r="M49" s="185">
        <v>29429</v>
      </c>
      <c r="N49" s="184"/>
      <c r="O49" s="185"/>
      <c r="P49" s="184">
        <v>30</v>
      </c>
      <c r="Q49" s="185">
        <v>49708.5</v>
      </c>
      <c r="R49" s="184">
        <v>22</v>
      </c>
      <c r="S49" s="185">
        <v>25898.52</v>
      </c>
      <c r="T49" s="186" t="s">
        <v>203</v>
      </c>
      <c r="U49" s="186" t="s">
        <v>204</v>
      </c>
      <c r="V49" s="187" t="s">
        <v>205</v>
      </c>
      <c r="W49" s="188">
        <v>43777</v>
      </c>
      <c r="X49" s="189" t="s">
        <v>206</v>
      </c>
      <c r="Y49" s="188">
        <v>43789</v>
      </c>
      <c r="Z49" s="180"/>
      <c r="AA49" s="188"/>
      <c r="AB49" s="190">
        <v>21</v>
      </c>
      <c r="AC49" s="191">
        <v>24146.219999999998</v>
      </c>
      <c r="AD49" s="192"/>
      <c r="AE49" s="191"/>
      <c r="AF49" s="192"/>
      <c r="AG49" s="191"/>
      <c r="AH49" s="192"/>
      <c r="AI49" s="191"/>
      <c r="AJ49" s="191"/>
      <c r="AK49" s="191"/>
      <c r="AL49" s="190">
        <f>AD49+AF49+AH49+AJ49</f>
        <v>0</v>
      </c>
      <c r="AM49" s="397">
        <f>AE49+AG49+AI49+AK49</f>
        <v>0</v>
      </c>
      <c r="AN49" s="190">
        <f t="shared" si="1"/>
        <v>5</v>
      </c>
      <c r="AO49" s="191">
        <f t="shared" si="1"/>
        <v>5749.0999999999985</v>
      </c>
      <c r="AP49" s="190">
        <v>16</v>
      </c>
      <c r="AQ49" s="191">
        <v>18397.12</v>
      </c>
      <c r="AR49" s="190"/>
      <c r="AS49" s="190"/>
      <c r="AT49" s="191">
        <v>1149.82</v>
      </c>
      <c r="AU49" s="191">
        <f t="shared" si="6"/>
        <v>0</v>
      </c>
      <c r="AV49" s="190">
        <f>AP49+AR49-AS49</f>
        <v>16</v>
      </c>
      <c r="AW49" s="191">
        <f>AV49*AT49</f>
        <v>18397.12</v>
      </c>
      <c r="AX49" s="368">
        <f>AV49</f>
        <v>16</v>
      </c>
      <c r="AY49" s="177">
        <f>AB49+AL49-AN49</f>
        <v>16</v>
      </c>
      <c r="AZ49" s="177">
        <f t="shared" si="4"/>
        <v>0</v>
      </c>
    </row>
    <row r="50" spans="2:52" s="72" customFormat="1" ht="20.25" customHeight="1">
      <c r="B50" s="302"/>
      <c r="C50" s="86" t="s">
        <v>39</v>
      </c>
      <c r="D50" s="382" t="s">
        <v>197</v>
      </c>
      <c r="E50" s="81" t="s">
        <v>67</v>
      </c>
      <c r="F50" s="466"/>
      <c r="G50" s="82" t="s">
        <v>198</v>
      </c>
      <c r="H50" s="82" t="s">
        <v>38</v>
      </c>
      <c r="I50" s="83"/>
      <c r="J50" s="83"/>
      <c r="K50" s="521"/>
      <c r="L50" s="83"/>
      <c r="M50" s="84"/>
      <c r="N50" s="83"/>
      <c r="O50" s="84"/>
      <c r="P50" s="83"/>
      <c r="Q50" s="84"/>
      <c r="R50" s="83"/>
      <c r="S50" s="84"/>
      <c r="T50" s="85" t="s">
        <v>199</v>
      </c>
      <c r="U50" s="85" t="s">
        <v>200</v>
      </c>
      <c r="V50" s="114" t="s">
        <v>201</v>
      </c>
      <c r="W50" s="113">
        <v>43754</v>
      </c>
      <c r="X50" s="112" t="s">
        <v>202</v>
      </c>
      <c r="Y50" s="113">
        <v>43773</v>
      </c>
      <c r="Z50" s="86"/>
      <c r="AA50" s="113"/>
      <c r="AB50" s="129">
        <v>57</v>
      </c>
      <c r="AC50" s="120">
        <v>7896.21</v>
      </c>
      <c r="AD50" s="87"/>
      <c r="AE50" s="120"/>
      <c r="AF50" s="87"/>
      <c r="AG50" s="120"/>
      <c r="AH50" s="87"/>
      <c r="AI50" s="120"/>
      <c r="AJ50" s="120"/>
      <c r="AK50" s="120"/>
      <c r="AL50" s="129">
        <f>AD50+AF50+AH50+AJ50</f>
        <v>0</v>
      </c>
      <c r="AM50" s="399">
        <f>AE50+AG50+AI50+AK50</f>
        <v>0</v>
      </c>
      <c r="AN50" s="129">
        <f t="shared" si="1"/>
        <v>48</v>
      </c>
      <c r="AO50" s="120">
        <f t="shared" si="1"/>
        <v>6649.4400000000005</v>
      </c>
      <c r="AP50" s="129">
        <v>18</v>
      </c>
      <c r="AQ50" s="120">
        <v>2493.54</v>
      </c>
      <c r="AR50" s="129"/>
      <c r="AS50" s="129">
        <v>9</v>
      </c>
      <c r="AT50" s="120">
        <v>138.53</v>
      </c>
      <c r="AU50" s="120">
        <f>AS50*AT50</f>
        <v>1246.77</v>
      </c>
      <c r="AV50" s="129">
        <f>AP50+AR50-AS50</f>
        <v>9</v>
      </c>
      <c r="AW50" s="120">
        <f>AV50*AT50</f>
        <v>1246.77</v>
      </c>
      <c r="AX50" s="376">
        <f>AV50</f>
        <v>9</v>
      </c>
      <c r="AY50" s="177">
        <f>AB50+AL50-AN50</f>
        <v>9</v>
      </c>
      <c r="AZ50" s="177">
        <f t="shared" si="4"/>
        <v>0</v>
      </c>
    </row>
    <row r="51" spans="2:52" s="240" customFormat="1" ht="20.25" customHeight="1">
      <c r="B51" s="226"/>
      <c r="C51" s="377" t="s">
        <v>39</v>
      </c>
      <c r="D51" s="378" t="s">
        <v>169</v>
      </c>
      <c r="E51" s="229" t="s">
        <v>94</v>
      </c>
      <c r="F51" s="462"/>
      <c r="G51" s="230" t="s">
        <v>134</v>
      </c>
      <c r="H51" s="230" t="s">
        <v>134</v>
      </c>
      <c r="I51" s="231"/>
      <c r="J51" s="231"/>
      <c r="K51" s="517"/>
      <c r="L51" s="231"/>
      <c r="M51" s="232"/>
      <c r="N51" s="231"/>
      <c r="O51" s="232"/>
      <c r="P51" s="231"/>
      <c r="Q51" s="232"/>
      <c r="R51" s="231"/>
      <c r="S51" s="232"/>
      <c r="T51" s="233">
        <v>91067001</v>
      </c>
      <c r="U51" s="233" t="s">
        <v>248</v>
      </c>
      <c r="V51" s="234" t="s">
        <v>165</v>
      </c>
      <c r="W51" s="235">
        <v>43692</v>
      </c>
      <c r="X51" s="234" t="s">
        <v>166</v>
      </c>
      <c r="Y51" s="235">
        <v>43710</v>
      </c>
      <c r="Z51" s="227" t="s">
        <v>167</v>
      </c>
      <c r="AA51" s="235">
        <v>43696</v>
      </c>
      <c r="AB51" s="236">
        <v>26</v>
      </c>
      <c r="AC51" s="237">
        <v>1584.7</v>
      </c>
      <c r="AD51" s="238"/>
      <c r="AE51" s="237"/>
      <c r="AF51" s="238"/>
      <c r="AG51" s="237"/>
      <c r="AH51" s="238"/>
      <c r="AI51" s="237"/>
      <c r="AJ51" s="237"/>
      <c r="AK51" s="237"/>
      <c r="AL51" s="236">
        <f aca="true" t="shared" si="11" ref="AL51:AM57">AD51+AF51+AH51</f>
        <v>0</v>
      </c>
      <c r="AM51" s="393">
        <f t="shared" si="11"/>
        <v>0</v>
      </c>
      <c r="AN51" s="236">
        <f t="shared" si="1"/>
        <v>0</v>
      </c>
      <c r="AO51" s="237">
        <f t="shared" si="1"/>
        <v>0</v>
      </c>
      <c r="AP51" s="236">
        <v>26</v>
      </c>
      <c r="AQ51" s="237">
        <v>1584.7</v>
      </c>
      <c r="AR51" s="236"/>
      <c r="AS51" s="236"/>
      <c r="AT51" s="237">
        <v>60.95</v>
      </c>
      <c r="AU51" s="237">
        <f t="shared" si="6"/>
        <v>0</v>
      </c>
      <c r="AV51" s="236">
        <f>SUM(AX51:AX51)</f>
        <v>26</v>
      </c>
      <c r="AW51" s="237">
        <f>AT51*AV51</f>
        <v>1584.7</v>
      </c>
      <c r="AX51" s="383">
        <v>26</v>
      </c>
      <c r="AY51" s="177">
        <f>AB51+AL51-AN51</f>
        <v>26</v>
      </c>
      <c r="AZ51" s="177">
        <f t="shared" si="4"/>
        <v>0</v>
      </c>
    </row>
    <row r="52" spans="2:52" s="240" customFormat="1" ht="20.25" customHeight="1">
      <c r="B52" s="226"/>
      <c r="C52" s="377" t="s">
        <v>39</v>
      </c>
      <c r="D52" s="378" t="s">
        <v>247</v>
      </c>
      <c r="E52" s="229" t="s">
        <v>94</v>
      </c>
      <c r="F52" s="462" t="s">
        <v>273</v>
      </c>
      <c r="G52" s="230" t="s">
        <v>134</v>
      </c>
      <c r="H52" s="230" t="s">
        <v>134</v>
      </c>
      <c r="I52" s="231"/>
      <c r="J52" s="231"/>
      <c r="K52" s="517"/>
      <c r="L52" s="231"/>
      <c r="M52" s="232"/>
      <c r="N52" s="231"/>
      <c r="O52" s="232"/>
      <c r="P52" s="231"/>
      <c r="Q52" s="232"/>
      <c r="R52" s="231"/>
      <c r="S52" s="232"/>
      <c r="T52" s="233">
        <v>91067001</v>
      </c>
      <c r="U52" s="233" t="s">
        <v>249</v>
      </c>
      <c r="V52" s="234" t="s">
        <v>250</v>
      </c>
      <c r="W52" s="235">
        <v>43864</v>
      </c>
      <c r="X52" s="234" t="s">
        <v>251</v>
      </c>
      <c r="Y52" s="235">
        <v>43879</v>
      </c>
      <c r="Z52" s="227"/>
      <c r="AA52" s="235"/>
      <c r="AB52" s="236">
        <v>0</v>
      </c>
      <c r="AC52" s="237">
        <v>0</v>
      </c>
      <c r="AD52" s="238"/>
      <c r="AE52" s="237"/>
      <c r="AF52" s="238">
        <v>25</v>
      </c>
      <c r="AG52" s="237">
        <v>1633</v>
      </c>
      <c r="AH52" s="238"/>
      <c r="AI52" s="237"/>
      <c r="AJ52" s="237"/>
      <c r="AK52" s="237"/>
      <c r="AL52" s="236">
        <f t="shared" si="11"/>
        <v>25</v>
      </c>
      <c r="AM52" s="393">
        <f t="shared" si="11"/>
        <v>1633</v>
      </c>
      <c r="AN52" s="236">
        <f t="shared" si="1"/>
        <v>0</v>
      </c>
      <c r="AO52" s="237">
        <f t="shared" si="1"/>
        <v>0</v>
      </c>
      <c r="AP52" s="236">
        <v>25</v>
      </c>
      <c r="AQ52" s="237">
        <v>1632.9999999999998</v>
      </c>
      <c r="AR52" s="236"/>
      <c r="AS52" s="236"/>
      <c r="AT52" s="237">
        <v>65.32</v>
      </c>
      <c r="AU52" s="237">
        <f t="shared" si="6"/>
        <v>0</v>
      </c>
      <c r="AV52" s="236">
        <f>SUM(AX52:AX52)</f>
        <v>25</v>
      </c>
      <c r="AW52" s="237">
        <f>AT52*AV52</f>
        <v>1632.9999999999998</v>
      </c>
      <c r="AX52" s="383">
        <v>25</v>
      </c>
      <c r="AY52" s="177">
        <f>AB52+AL52-AN52</f>
        <v>25</v>
      </c>
      <c r="AZ52" s="177">
        <f>AY52-SUM(AX52:AX52)</f>
        <v>0</v>
      </c>
    </row>
    <row r="53" spans="2:52" s="240" customFormat="1" ht="20.25" customHeight="1">
      <c r="B53" s="226"/>
      <c r="C53" s="377" t="s">
        <v>39</v>
      </c>
      <c r="D53" s="378" t="s">
        <v>345</v>
      </c>
      <c r="E53" s="229" t="s">
        <v>94</v>
      </c>
      <c r="F53" s="462" t="s">
        <v>273</v>
      </c>
      <c r="G53" s="230" t="s">
        <v>134</v>
      </c>
      <c r="H53" s="230" t="s">
        <v>134</v>
      </c>
      <c r="I53" s="231"/>
      <c r="J53" s="231"/>
      <c r="K53" s="517"/>
      <c r="L53" s="231"/>
      <c r="M53" s="232"/>
      <c r="N53" s="231"/>
      <c r="O53" s="232"/>
      <c r="P53" s="231"/>
      <c r="Q53" s="232"/>
      <c r="R53" s="231"/>
      <c r="S53" s="232"/>
      <c r="T53" s="233" t="s">
        <v>346</v>
      </c>
      <c r="U53" s="233" t="s">
        <v>249</v>
      </c>
      <c r="V53" s="234" t="s">
        <v>347</v>
      </c>
      <c r="W53" s="235">
        <v>43888</v>
      </c>
      <c r="X53" s="234" t="s">
        <v>348</v>
      </c>
      <c r="Y53" s="235">
        <v>43914</v>
      </c>
      <c r="Z53" s="227"/>
      <c r="AA53" s="235"/>
      <c r="AB53" s="236">
        <v>0</v>
      </c>
      <c r="AC53" s="237">
        <v>0</v>
      </c>
      <c r="AD53" s="238"/>
      <c r="AE53" s="237"/>
      <c r="AF53" s="238"/>
      <c r="AG53" s="237"/>
      <c r="AH53" s="238">
        <v>5</v>
      </c>
      <c r="AI53" s="237">
        <v>304.75</v>
      </c>
      <c r="AJ53" s="237"/>
      <c r="AK53" s="237"/>
      <c r="AL53" s="236">
        <f>AD53+AF53+AH53</f>
        <v>5</v>
      </c>
      <c r="AM53" s="393">
        <f>AE53+AG53+AI53</f>
        <v>304.75</v>
      </c>
      <c r="AN53" s="236">
        <f>AB53+AL53-AV53</f>
        <v>0</v>
      </c>
      <c r="AO53" s="237">
        <f>AC53+AM53-AW53</f>
        <v>0</v>
      </c>
      <c r="AP53" s="236">
        <v>0</v>
      </c>
      <c r="AQ53" s="237">
        <v>0</v>
      </c>
      <c r="AR53" s="236">
        <v>5</v>
      </c>
      <c r="AS53" s="236"/>
      <c r="AT53" s="237">
        <v>60.95</v>
      </c>
      <c r="AU53" s="237">
        <f>AS53*AT53</f>
        <v>0</v>
      </c>
      <c r="AV53" s="236">
        <f>SUM(AX53:AX53)</f>
        <v>5</v>
      </c>
      <c r="AW53" s="237">
        <f>AT53*AV53</f>
        <v>304.75</v>
      </c>
      <c r="AX53" s="383">
        <v>5</v>
      </c>
      <c r="AY53" s="177"/>
      <c r="AZ53" s="177"/>
    </row>
    <row r="54" spans="2:52" s="161" customFormat="1" ht="20.25" customHeight="1">
      <c r="B54" s="146"/>
      <c r="C54" s="478" t="s">
        <v>39</v>
      </c>
      <c r="D54" s="479" t="s">
        <v>279</v>
      </c>
      <c r="E54" s="149" t="s">
        <v>280</v>
      </c>
      <c r="F54" s="461" t="s">
        <v>281</v>
      </c>
      <c r="G54" s="150" t="s">
        <v>38</v>
      </c>
      <c r="H54" s="150" t="s">
        <v>38</v>
      </c>
      <c r="I54" s="151"/>
      <c r="J54" s="151"/>
      <c r="K54" s="516"/>
      <c r="L54" s="151"/>
      <c r="M54" s="152"/>
      <c r="N54" s="151"/>
      <c r="O54" s="152"/>
      <c r="P54" s="151"/>
      <c r="Q54" s="152"/>
      <c r="R54" s="151"/>
      <c r="S54" s="152"/>
      <c r="T54" s="153" t="s">
        <v>282</v>
      </c>
      <c r="U54" s="153" t="s">
        <v>284</v>
      </c>
      <c r="V54" s="154" t="s">
        <v>277</v>
      </c>
      <c r="W54" s="155">
        <v>43850</v>
      </c>
      <c r="X54" s="156" t="s">
        <v>278</v>
      </c>
      <c r="Y54" s="155">
        <v>43879</v>
      </c>
      <c r="Z54" s="156" t="s">
        <v>257</v>
      </c>
      <c r="AA54" s="155">
        <v>43858</v>
      </c>
      <c r="AB54" s="157">
        <v>0</v>
      </c>
      <c r="AC54" s="158">
        <v>0</v>
      </c>
      <c r="AD54" s="159"/>
      <c r="AE54" s="158"/>
      <c r="AF54" s="159">
        <v>26</v>
      </c>
      <c r="AG54" s="158">
        <v>280219.16</v>
      </c>
      <c r="AH54" s="159"/>
      <c r="AI54" s="158"/>
      <c r="AJ54" s="158"/>
      <c r="AK54" s="158"/>
      <c r="AL54" s="157">
        <f t="shared" si="11"/>
        <v>26</v>
      </c>
      <c r="AM54" s="395">
        <f t="shared" si="11"/>
        <v>280219.16</v>
      </c>
      <c r="AN54" s="157">
        <f t="shared" si="1"/>
        <v>0</v>
      </c>
      <c r="AO54" s="158">
        <f t="shared" si="1"/>
        <v>0</v>
      </c>
      <c r="AP54" s="157">
        <v>26</v>
      </c>
      <c r="AQ54" s="158">
        <v>280219.16</v>
      </c>
      <c r="AR54" s="157"/>
      <c r="AS54" s="157"/>
      <c r="AT54" s="158">
        <v>10777.66</v>
      </c>
      <c r="AU54" s="158">
        <f>AS54*AT54</f>
        <v>0</v>
      </c>
      <c r="AV54" s="157">
        <f>SUM(AX54:AX54)</f>
        <v>26</v>
      </c>
      <c r="AW54" s="158">
        <f>AT54*AV54</f>
        <v>280219.16</v>
      </c>
      <c r="AX54" s="365">
        <v>26</v>
      </c>
      <c r="AY54" s="160"/>
      <c r="AZ54" s="160"/>
    </row>
    <row r="55" spans="2:52" s="161" customFormat="1" ht="20.25" customHeight="1">
      <c r="B55" s="146"/>
      <c r="C55" s="478" t="s">
        <v>39</v>
      </c>
      <c r="D55" s="479" t="s">
        <v>286</v>
      </c>
      <c r="E55" s="149" t="s">
        <v>280</v>
      </c>
      <c r="F55" s="461" t="s">
        <v>281</v>
      </c>
      <c r="G55" s="150" t="s">
        <v>38</v>
      </c>
      <c r="H55" s="150" t="s">
        <v>38</v>
      </c>
      <c r="I55" s="151"/>
      <c r="J55" s="151"/>
      <c r="K55" s="516"/>
      <c r="L55" s="151"/>
      <c r="M55" s="152"/>
      <c r="N55" s="151"/>
      <c r="O55" s="152"/>
      <c r="P55" s="151"/>
      <c r="Q55" s="152"/>
      <c r="R55" s="151"/>
      <c r="S55" s="152"/>
      <c r="T55" s="153" t="s">
        <v>283</v>
      </c>
      <c r="U55" s="153" t="s">
        <v>285</v>
      </c>
      <c r="V55" s="154" t="s">
        <v>277</v>
      </c>
      <c r="W55" s="155">
        <v>43850</v>
      </c>
      <c r="X55" s="156" t="s">
        <v>278</v>
      </c>
      <c r="Y55" s="155">
        <v>43879</v>
      </c>
      <c r="Z55" s="156" t="s">
        <v>257</v>
      </c>
      <c r="AA55" s="155">
        <v>43858</v>
      </c>
      <c r="AB55" s="157">
        <v>0</v>
      </c>
      <c r="AC55" s="158">
        <v>0</v>
      </c>
      <c r="AD55" s="159"/>
      <c r="AE55" s="158"/>
      <c r="AF55" s="159">
        <v>4</v>
      </c>
      <c r="AG55" s="158">
        <v>57791.52</v>
      </c>
      <c r="AH55" s="159"/>
      <c r="AI55" s="158"/>
      <c r="AJ55" s="158"/>
      <c r="AK55" s="158"/>
      <c r="AL55" s="157">
        <f t="shared" si="11"/>
        <v>4</v>
      </c>
      <c r="AM55" s="395">
        <f t="shared" si="11"/>
        <v>57791.52</v>
      </c>
      <c r="AN55" s="157">
        <f t="shared" si="1"/>
        <v>0</v>
      </c>
      <c r="AO55" s="158">
        <f t="shared" si="1"/>
        <v>0</v>
      </c>
      <c r="AP55" s="157">
        <v>4</v>
      </c>
      <c r="AQ55" s="158">
        <v>57791.52</v>
      </c>
      <c r="AR55" s="157"/>
      <c r="AS55" s="157"/>
      <c r="AT55" s="158">
        <v>14447.88</v>
      </c>
      <c r="AU55" s="158">
        <f>AS55*AT55</f>
        <v>0</v>
      </c>
      <c r="AV55" s="157">
        <f>SUM(AX55:AX55)</f>
        <v>4</v>
      </c>
      <c r="AW55" s="158">
        <f>AT55*AV55</f>
        <v>57791.52</v>
      </c>
      <c r="AX55" s="365">
        <v>4</v>
      </c>
      <c r="AY55" s="160"/>
      <c r="AZ55" s="160"/>
    </row>
    <row r="56" spans="2:52" s="492" customFormat="1" ht="20.25" customHeight="1" hidden="1">
      <c r="B56" s="493"/>
      <c r="C56" s="548"/>
      <c r="D56" s="549" t="s">
        <v>326</v>
      </c>
      <c r="E56" s="496" t="s">
        <v>327</v>
      </c>
      <c r="F56" s="497"/>
      <c r="G56" s="498" t="s">
        <v>59</v>
      </c>
      <c r="H56" s="498" t="s">
        <v>59</v>
      </c>
      <c r="I56" s="499">
        <v>20</v>
      </c>
      <c r="J56" s="499">
        <v>157</v>
      </c>
      <c r="K56" s="531">
        <v>78.6</v>
      </c>
      <c r="L56" s="499">
        <v>3125</v>
      </c>
      <c r="M56" s="500">
        <v>245530.53</v>
      </c>
      <c r="N56" s="499">
        <v>2000</v>
      </c>
      <c r="O56" s="500">
        <v>80380</v>
      </c>
      <c r="P56" s="499">
        <v>1900</v>
      </c>
      <c r="Q56" s="500">
        <v>138567</v>
      </c>
      <c r="R56" s="499">
        <v>2500</v>
      </c>
      <c r="S56" s="500">
        <v>196425</v>
      </c>
      <c r="T56" s="501"/>
      <c r="U56" s="501"/>
      <c r="V56" s="502"/>
      <c r="W56" s="503"/>
      <c r="X56" s="504"/>
      <c r="Y56" s="503"/>
      <c r="Z56" s="504"/>
      <c r="AA56" s="503"/>
      <c r="AB56" s="505"/>
      <c r="AC56" s="506"/>
      <c r="AD56" s="507"/>
      <c r="AE56" s="506"/>
      <c r="AF56" s="507"/>
      <c r="AG56" s="506"/>
      <c r="AH56" s="507"/>
      <c r="AI56" s="506"/>
      <c r="AJ56" s="506"/>
      <c r="AK56" s="506"/>
      <c r="AL56" s="505"/>
      <c r="AM56" s="508"/>
      <c r="AN56" s="505"/>
      <c r="AO56" s="506"/>
      <c r="AP56" s="505"/>
      <c r="AQ56" s="506"/>
      <c r="AR56" s="505"/>
      <c r="AS56" s="505"/>
      <c r="AT56" s="506"/>
      <c r="AU56" s="506"/>
      <c r="AV56" s="505"/>
      <c r="AW56" s="506"/>
      <c r="AX56" s="575"/>
      <c r="AY56" s="509"/>
      <c r="AZ56" s="509"/>
    </row>
    <row r="57" spans="2:52" s="210" customFormat="1" ht="20.25" customHeight="1">
      <c r="B57" s="195"/>
      <c r="C57" s="196" t="s">
        <v>39</v>
      </c>
      <c r="D57" s="197" t="s">
        <v>136</v>
      </c>
      <c r="E57" s="198" t="s">
        <v>135</v>
      </c>
      <c r="F57" s="460"/>
      <c r="G57" s="199" t="s">
        <v>38</v>
      </c>
      <c r="H57" s="199" t="s">
        <v>38</v>
      </c>
      <c r="I57" s="200"/>
      <c r="J57" s="200"/>
      <c r="K57" s="515"/>
      <c r="L57" s="200"/>
      <c r="M57" s="201"/>
      <c r="N57" s="200"/>
      <c r="O57" s="201"/>
      <c r="P57" s="200"/>
      <c r="Q57" s="201"/>
      <c r="R57" s="200"/>
      <c r="S57" s="201"/>
      <c r="T57" s="202" t="s">
        <v>137</v>
      </c>
      <c r="U57" s="202" t="s">
        <v>138</v>
      </c>
      <c r="V57" s="203" t="s">
        <v>132</v>
      </c>
      <c r="W57" s="204">
        <v>43574</v>
      </c>
      <c r="X57" s="205" t="s">
        <v>133</v>
      </c>
      <c r="Y57" s="204">
        <v>43580</v>
      </c>
      <c r="Z57" s="205"/>
      <c r="AA57" s="204"/>
      <c r="AB57" s="206">
        <v>16</v>
      </c>
      <c r="AC57" s="207">
        <v>1356.16</v>
      </c>
      <c r="AD57" s="208"/>
      <c r="AE57" s="207"/>
      <c r="AF57" s="208"/>
      <c r="AG57" s="207"/>
      <c r="AH57" s="208"/>
      <c r="AI57" s="207"/>
      <c r="AJ57" s="207"/>
      <c r="AK57" s="207"/>
      <c r="AL57" s="206">
        <f t="shared" si="11"/>
        <v>0</v>
      </c>
      <c r="AM57" s="402">
        <f t="shared" si="11"/>
        <v>0</v>
      </c>
      <c r="AN57" s="206">
        <f t="shared" si="1"/>
        <v>3</v>
      </c>
      <c r="AO57" s="207">
        <f t="shared" si="1"/>
        <v>254.27999999999997</v>
      </c>
      <c r="AP57" s="206">
        <v>13</v>
      </c>
      <c r="AQ57" s="207">
        <v>1101.88</v>
      </c>
      <c r="AR57" s="206"/>
      <c r="AS57" s="206"/>
      <c r="AT57" s="207">
        <v>84.76</v>
      </c>
      <c r="AU57" s="207">
        <f t="shared" si="6"/>
        <v>0</v>
      </c>
      <c r="AV57" s="206">
        <f aca="true" t="shared" si="12" ref="AV57:AV88">AP57+AR57-AS57</f>
        <v>13</v>
      </c>
      <c r="AW57" s="207">
        <f>AV57*AT57</f>
        <v>1101.88</v>
      </c>
      <c r="AX57" s="367">
        <f aca="true" t="shared" si="13" ref="AX57:AX88">AV57</f>
        <v>13</v>
      </c>
      <c r="AY57" s="177">
        <f aca="true" t="shared" si="14" ref="AY57:AY96">AB57+AL57-AN57</f>
        <v>13</v>
      </c>
      <c r="AZ57" s="177">
        <f t="shared" si="4"/>
        <v>0</v>
      </c>
    </row>
    <row r="58" spans="2:52" s="321" customFormat="1" ht="20.25" customHeight="1">
      <c r="B58" s="322"/>
      <c r="C58" s="327" t="s">
        <v>39</v>
      </c>
      <c r="D58" s="379" t="s">
        <v>191</v>
      </c>
      <c r="E58" s="323" t="s">
        <v>192</v>
      </c>
      <c r="F58" s="470"/>
      <c r="G58" s="324" t="s">
        <v>56</v>
      </c>
      <c r="H58" s="324" t="s">
        <v>56</v>
      </c>
      <c r="I58" s="325"/>
      <c r="J58" s="325"/>
      <c r="K58" s="525"/>
      <c r="L58" s="325"/>
      <c r="M58" s="326"/>
      <c r="N58" s="325"/>
      <c r="O58" s="326"/>
      <c r="P58" s="325"/>
      <c r="Q58" s="326"/>
      <c r="R58" s="325"/>
      <c r="S58" s="326"/>
      <c r="T58" s="380" t="s">
        <v>193</v>
      </c>
      <c r="U58" s="380" t="s">
        <v>190</v>
      </c>
      <c r="V58" s="328" t="s">
        <v>187</v>
      </c>
      <c r="W58" s="329">
        <v>44823</v>
      </c>
      <c r="X58" s="381" t="s">
        <v>194</v>
      </c>
      <c r="Y58" s="329">
        <v>43746</v>
      </c>
      <c r="Z58" s="381"/>
      <c r="AA58" s="329"/>
      <c r="AB58" s="330">
        <v>278</v>
      </c>
      <c r="AC58" s="331">
        <v>137104.04</v>
      </c>
      <c r="AD58" s="332"/>
      <c r="AE58" s="331"/>
      <c r="AF58" s="332"/>
      <c r="AG58" s="331"/>
      <c r="AH58" s="332"/>
      <c r="AI58" s="331"/>
      <c r="AJ58" s="331"/>
      <c r="AK58" s="331"/>
      <c r="AL58" s="330">
        <f>AD58+AF58+AH58+AJ58</f>
        <v>0</v>
      </c>
      <c r="AM58" s="403">
        <f>AE58+AG58+AI58+AK58</f>
        <v>0</v>
      </c>
      <c r="AN58" s="330">
        <f t="shared" si="1"/>
        <v>142</v>
      </c>
      <c r="AO58" s="331">
        <f t="shared" si="1"/>
        <v>70031.56000000001</v>
      </c>
      <c r="AP58" s="330">
        <v>228</v>
      </c>
      <c r="AQ58" s="331">
        <v>112445.04000000001</v>
      </c>
      <c r="AR58" s="330"/>
      <c r="AS58" s="330">
        <v>92</v>
      </c>
      <c r="AT58" s="331">
        <v>493.18</v>
      </c>
      <c r="AU58" s="331">
        <f t="shared" si="6"/>
        <v>45372.56</v>
      </c>
      <c r="AV58" s="330">
        <f t="shared" si="12"/>
        <v>136</v>
      </c>
      <c r="AW58" s="331">
        <f>AV58*AT58</f>
        <v>67072.48</v>
      </c>
      <c r="AX58" s="384">
        <f t="shared" si="13"/>
        <v>136</v>
      </c>
      <c r="AY58" s="177">
        <f t="shared" si="14"/>
        <v>136</v>
      </c>
      <c r="AZ58" s="177">
        <f t="shared" si="4"/>
        <v>0</v>
      </c>
    </row>
    <row r="59" spans="2:52" s="321" customFormat="1" ht="20.25" customHeight="1">
      <c r="B59" s="322"/>
      <c r="C59" s="327" t="s">
        <v>39</v>
      </c>
      <c r="D59" s="379" t="s">
        <v>305</v>
      </c>
      <c r="E59" s="323" t="s">
        <v>306</v>
      </c>
      <c r="F59" s="470" t="s">
        <v>300</v>
      </c>
      <c r="G59" s="324" t="s">
        <v>56</v>
      </c>
      <c r="H59" s="324" t="s">
        <v>56</v>
      </c>
      <c r="I59" s="325">
        <v>3</v>
      </c>
      <c r="J59" s="325">
        <v>20</v>
      </c>
      <c r="K59" s="525">
        <v>238.9</v>
      </c>
      <c r="L59" s="325">
        <v>60</v>
      </c>
      <c r="M59" s="326">
        <v>14332.44</v>
      </c>
      <c r="N59" s="325"/>
      <c r="O59" s="326"/>
      <c r="P59" s="325">
        <v>60</v>
      </c>
      <c r="Q59" s="326">
        <v>12744</v>
      </c>
      <c r="R59" s="325">
        <v>60</v>
      </c>
      <c r="S59" s="326">
        <v>14330.4</v>
      </c>
      <c r="T59" s="380" t="s">
        <v>307</v>
      </c>
      <c r="U59" s="380" t="s">
        <v>308</v>
      </c>
      <c r="V59" s="328" t="s">
        <v>303</v>
      </c>
      <c r="W59" s="329">
        <v>43854</v>
      </c>
      <c r="X59" s="381" t="s">
        <v>304</v>
      </c>
      <c r="Y59" s="329">
        <v>43901</v>
      </c>
      <c r="Z59" s="381"/>
      <c r="AA59" s="329"/>
      <c r="AB59" s="330">
        <v>0</v>
      </c>
      <c r="AC59" s="331">
        <v>0</v>
      </c>
      <c r="AD59" s="332"/>
      <c r="AE59" s="331"/>
      <c r="AF59" s="332">
        <v>140</v>
      </c>
      <c r="AG59" s="331">
        <v>32628.4</v>
      </c>
      <c r="AH59" s="332"/>
      <c r="AI59" s="331"/>
      <c r="AJ59" s="331"/>
      <c r="AK59" s="331"/>
      <c r="AL59" s="330">
        <f>AD59+AF59+AH59+AJ59</f>
        <v>140</v>
      </c>
      <c r="AM59" s="403">
        <f>AE59+AG59+AI59+AK59</f>
        <v>32628.4</v>
      </c>
      <c r="AN59" s="330">
        <f>AB59+AL59-AV59</f>
        <v>0</v>
      </c>
      <c r="AO59" s="331">
        <f>AC59+AM59-AW59</f>
        <v>0</v>
      </c>
      <c r="AP59" s="330">
        <v>0</v>
      </c>
      <c r="AQ59" s="331">
        <v>0</v>
      </c>
      <c r="AR59" s="330">
        <v>140</v>
      </c>
      <c r="AS59" s="330"/>
      <c r="AT59" s="331">
        <v>233.06</v>
      </c>
      <c r="AU59" s="331">
        <f t="shared" si="6"/>
        <v>0</v>
      </c>
      <c r="AV59" s="330">
        <f t="shared" si="12"/>
        <v>140</v>
      </c>
      <c r="AW59" s="331">
        <f>AV59*AT59</f>
        <v>32628.4</v>
      </c>
      <c r="AX59" s="384">
        <v>140</v>
      </c>
      <c r="AY59" s="177">
        <f t="shared" si="14"/>
        <v>140</v>
      </c>
      <c r="AZ59" s="177"/>
    </row>
    <row r="60" spans="2:52" s="273" customFormat="1" ht="20.25" customHeight="1">
      <c r="B60" s="258"/>
      <c r="C60" s="259" t="s">
        <v>39</v>
      </c>
      <c r="D60" s="260" t="s">
        <v>57</v>
      </c>
      <c r="E60" s="261" t="s">
        <v>58</v>
      </c>
      <c r="F60" s="471"/>
      <c r="G60" s="262" t="s">
        <v>59</v>
      </c>
      <c r="H60" s="262" t="s">
        <v>59</v>
      </c>
      <c r="I60" s="263">
        <v>100</v>
      </c>
      <c r="J60" s="263">
        <v>15</v>
      </c>
      <c r="K60" s="526">
        <v>173.9</v>
      </c>
      <c r="L60" s="263">
        <v>1500</v>
      </c>
      <c r="M60" s="264">
        <v>260820</v>
      </c>
      <c r="N60" s="263">
        <v>3000</v>
      </c>
      <c r="O60" s="264">
        <v>347010</v>
      </c>
      <c r="P60" s="263">
        <v>4000</v>
      </c>
      <c r="Q60" s="264">
        <v>665360</v>
      </c>
      <c r="R60" s="263">
        <v>1500</v>
      </c>
      <c r="S60" s="264">
        <v>260820</v>
      </c>
      <c r="T60" s="265" t="s">
        <v>60</v>
      </c>
      <c r="U60" s="265"/>
      <c r="V60" s="266" t="s">
        <v>61</v>
      </c>
      <c r="W60" s="267">
        <v>43186</v>
      </c>
      <c r="X60" s="268" t="s">
        <v>62</v>
      </c>
      <c r="Y60" s="267">
        <v>43201</v>
      </c>
      <c r="Z60" s="259"/>
      <c r="AA60" s="267"/>
      <c r="AB60" s="269">
        <v>890</v>
      </c>
      <c r="AC60" s="270">
        <v>627364.9066</v>
      </c>
      <c r="AD60" s="271"/>
      <c r="AE60" s="270"/>
      <c r="AF60" s="271"/>
      <c r="AG60" s="270"/>
      <c r="AH60" s="271"/>
      <c r="AI60" s="270"/>
      <c r="AJ60" s="270"/>
      <c r="AK60" s="270"/>
      <c r="AL60" s="269">
        <f>AD60+AF60+AH60</f>
        <v>0</v>
      </c>
      <c r="AM60" s="404">
        <f>AE60+AG60+AI60</f>
        <v>0</v>
      </c>
      <c r="AN60" s="269">
        <f t="shared" si="1"/>
        <v>890</v>
      </c>
      <c r="AO60" s="270">
        <f t="shared" si="1"/>
        <v>0</v>
      </c>
      <c r="AP60" s="269">
        <v>333</v>
      </c>
      <c r="AQ60" s="270">
        <v>627364.9066</v>
      </c>
      <c r="AR60" s="269"/>
      <c r="AS60" s="269">
        <v>333</v>
      </c>
      <c r="AT60" s="270">
        <v>171.7866</v>
      </c>
      <c r="AU60" s="270">
        <f t="shared" si="6"/>
        <v>57204.9378</v>
      </c>
      <c r="AV60" s="269">
        <f t="shared" si="12"/>
        <v>0</v>
      </c>
      <c r="AW60" s="270">
        <v>627364.9066</v>
      </c>
      <c r="AX60" s="269">
        <f t="shared" si="13"/>
        <v>0</v>
      </c>
      <c r="AY60" s="177">
        <f t="shared" si="14"/>
        <v>0</v>
      </c>
      <c r="AZ60" s="177">
        <f t="shared" si="4"/>
        <v>0</v>
      </c>
    </row>
    <row r="61" spans="2:52" s="273" customFormat="1" ht="20.25" customHeight="1">
      <c r="B61" s="258"/>
      <c r="C61" s="259" t="s">
        <v>39</v>
      </c>
      <c r="D61" s="260" t="s">
        <v>57</v>
      </c>
      <c r="E61" s="261" t="s">
        <v>58</v>
      </c>
      <c r="F61" s="471"/>
      <c r="G61" s="262" t="s">
        <v>59</v>
      </c>
      <c r="H61" s="262" t="s">
        <v>59</v>
      </c>
      <c r="I61" s="263"/>
      <c r="J61" s="263"/>
      <c r="K61" s="526"/>
      <c r="L61" s="263"/>
      <c r="M61" s="264"/>
      <c r="N61" s="263"/>
      <c r="O61" s="264"/>
      <c r="P61" s="263"/>
      <c r="Q61" s="264"/>
      <c r="R61" s="263"/>
      <c r="S61" s="264"/>
      <c r="T61" s="265" t="s">
        <v>119</v>
      </c>
      <c r="U61" s="265" t="s">
        <v>120</v>
      </c>
      <c r="V61" s="266" t="s">
        <v>121</v>
      </c>
      <c r="W61" s="267">
        <v>43524</v>
      </c>
      <c r="X61" s="259" t="s">
        <v>122</v>
      </c>
      <c r="Y61" s="267">
        <v>43535</v>
      </c>
      <c r="Z61" s="259"/>
      <c r="AA61" s="267"/>
      <c r="AB61" s="269">
        <v>540</v>
      </c>
      <c r="AC61" s="270">
        <v>96418.62</v>
      </c>
      <c r="AD61" s="271"/>
      <c r="AE61" s="270"/>
      <c r="AF61" s="271"/>
      <c r="AG61" s="270"/>
      <c r="AH61" s="263"/>
      <c r="AI61" s="264"/>
      <c r="AJ61" s="264"/>
      <c r="AK61" s="264"/>
      <c r="AL61" s="269">
        <f>AD61+AF61+AH61</f>
        <v>0</v>
      </c>
      <c r="AM61" s="404">
        <f>AE61+AG61+AI61</f>
        <v>0</v>
      </c>
      <c r="AN61" s="269">
        <f t="shared" si="1"/>
        <v>104</v>
      </c>
      <c r="AO61" s="270">
        <f t="shared" si="1"/>
        <v>0</v>
      </c>
      <c r="AP61" s="269">
        <v>540</v>
      </c>
      <c r="AQ61" s="270">
        <v>96418.62</v>
      </c>
      <c r="AR61" s="269"/>
      <c r="AS61" s="269">
        <v>104</v>
      </c>
      <c r="AT61" s="270">
        <v>178.553</v>
      </c>
      <c r="AU61" s="270">
        <f t="shared" si="6"/>
        <v>18569.512</v>
      </c>
      <c r="AV61" s="269">
        <f t="shared" si="12"/>
        <v>436</v>
      </c>
      <c r="AW61" s="264">
        <v>96418.62</v>
      </c>
      <c r="AX61" s="371">
        <f t="shared" si="13"/>
        <v>436</v>
      </c>
      <c r="AY61" s="177">
        <f t="shared" si="14"/>
        <v>436</v>
      </c>
      <c r="AZ61" s="177">
        <f t="shared" si="4"/>
        <v>0</v>
      </c>
    </row>
    <row r="62" spans="2:52" s="273" customFormat="1" ht="20.25" customHeight="1">
      <c r="B62" s="258"/>
      <c r="C62" s="259" t="s">
        <v>39</v>
      </c>
      <c r="D62" s="260" t="s">
        <v>57</v>
      </c>
      <c r="E62" s="261" t="s">
        <v>58</v>
      </c>
      <c r="F62" s="471"/>
      <c r="G62" s="262" t="s">
        <v>59</v>
      </c>
      <c r="H62" s="262" t="s">
        <v>59</v>
      </c>
      <c r="I62" s="263"/>
      <c r="J62" s="263"/>
      <c r="K62" s="526"/>
      <c r="L62" s="263"/>
      <c r="M62" s="264"/>
      <c r="N62" s="263"/>
      <c r="O62" s="264"/>
      <c r="P62" s="263"/>
      <c r="Q62" s="264"/>
      <c r="R62" s="263"/>
      <c r="S62" s="264"/>
      <c r="T62" s="265" t="s">
        <v>186</v>
      </c>
      <c r="U62" s="265" t="s">
        <v>154</v>
      </c>
      <c r="V62" s="266" t="s">
        <v>187</v>
      </c>
      <c r="W62" s="267">
        <v>43727</v>
      </c>
      <c r="X62" s="259" t="s">
        <v>188</v>
      </c>
      <c r="Y62" s="267">
        <v>43746</v>
      </c>
      <c r="Z62" s="259"/>
      <c r="AA62" s="267"/>
      <c r="AB62" s="269">
        <v>720</v>
      </c>
      <c r="AC62" s="270">
        <v>122284.8</v>
      </c>
      <c r="AD62" s="271"/>
      <c r="AE62" s="270"/>
      <c r="AF62" s="271"/>
      <c r="AG62" s="270"/>
      <c r="AH62" s="263"/>
      <c r="AI62" s="264"/>
      <c r="AJ62" s="264"/>
      <c r="AK62" s="264"/>
      <c r="AL62" s="269">
        <f>AD62+AF62+AH62+AJ62</f>
        <v>0</v>
      </c>
      <c r="AM62" s="404">
        <f>AE62+AG62+AI62+AK62</f>
        <v>0</v>
      </c>
      <c r="AN62" s="269">
        <f t="shared" si="1"/>
        <v>0</v>
      </c>
      <c r="AO62" s="270">
        <f t="shared" si="1"/>
        <v>0</v>
      </c>
      <c r="AP62" s="269">
        <v>720</v>
      </c>
      <c r="AQ62" s="270">
        <v>122284.8</v>
      </c>
      <c r="AR62" s="269"/>
      <c r="AS62" s="269"/>
      <c r="AT62" s="270">
        <v>169.84</v>
      </c>
      <c r="AU62" s="270">
        <f t="shared" si="6"/>
        <v>0</v>
      </c>
      <c r="AV62" s="269">
        <f t="shared" si="12"/>
        <v>720</v>
      </c>
      <c r="AW62" s="264">
        <f aca="true" t="shared" si="15" ref="AW62:AW68">AV62*AT62</f>
        <v>122284.8</v>
      </c>
      <c r="AX62" s="371">
        <v>720</v>
      </c>
      <c r="AY62" s="177">
        <f t="shared" si="14"/>
        <v>720</v>
      </c>
      <c r="AZ62" s="177">
        <f t="shared" si="4"/>
        <v>0</v>
      </c>
    </row>
    <row r="63" spans="2:52" s="492" customFormat="1" ht="20.25" customHeight="1" hidden="1">
      <c r="B63" s="493"/>
      <c r="C63" s="494"/>
      <c r="D63" s="495" t="s">
        <v>320</v>
      </c>
      <c r="E63" s="496" t="s">
        <v>67</v>
      </c>
      <c r="F63" s="497"/>
      <c r="G63" s="199" t="s">
        <v>38</v>
      </c>
      <c r="H63" s="199" t="s">
        <v>38</v>
      </c>
      <c r="I63" s="499">
        <v>2</v>
      </c>
      <c r="J63" s="499">
        <v>70</v>
      </c>
      <c r="K63" s="531">
        <v>165.7</v>
      </c>
      <c r="L63" s="499">
        <v>167</v>
      </c>
      <c r="M63" s="500">
        <v>27663.55</v>
      </c>
      <c r="N63" s="499">
        <v>70</v>
      </c>
      <c r="O63" s="500">
        <v>59153.5</v>
      </c>
      <c r="P63" s="499">
        <v>250</v>
      </c>
      <c r="Q63" s="500">
        <v>46062.5</v>
      </c>
      <c r="R63" s="499">
        <v>150</v>
      </c>
      <c r="S63" s="500">
        <v>24847.5</v>
      </c>
      <c r="T63" s="501"/>
      <c r="U63" s="501"/>
      <c r="V63" s="502"/>
      <c r="W63" s="503"/>
      <c r="X63" s="494"/>
      <c r="Y63" s="503"/>
      <c r="Z63" s="494"/>
      <c r="AA63" s="503"/>
      <c r="AB63" s="505"/>
      <c r="AC63" s="506"/>
      <c r="AD63" s="507"/>
      <c r="AE63" s="506"/>
      <c r="AF63" s="507"/>
      <c r="AG63" s="506"/>
      <c r="AH63" s="499"/>
      <c r="AI63" s="500"/>
      <c r="AJ63" s="500"/>
      <c r="AK63" s="500"/>
      <c r="AL63" s="505"/>
      <c r="AM63" s="508"/>
      <c r="AN63" s="505"/>
      <c r="AO63" s="506"/>
      <c r="AP63" s="505"/>
      <c r="AQ63" s="506"/>
      <c r="AR63" s="505"/>
      <c r="AS63" s="505"/>
      <c r="AT63" s="506"/>
      <c r="AU63" s="506"/>
      <c r="AV63" s="505"/>
      <c r="AW63" s="500"/>
      <c r="AX63" s="505"/>
      <c r="AY63" s="509"/>
      <c r="AZ63" s="509"/>
    </row>
    <row r="64" spans="2:52" s="210" customFormat="1" ht="20.25" customHeight="1">
      <c r="B64" s="195"/>
      <c r="C64" s="196" t="s">
        <v>39</v>
      </c>
      <c r="D64" s="197" t="s">
        <v>63</v>
      </c>
      <c r="E64" s="198" t="s">
        <v>64</v>
      </c>
      <c r="F64" s="460"/>
      <c r="G64" s="199" t="s">
        <v>38</v>
      </c>
      <c r="H64" s="199" t="s">
        <v>38</v>
      </c>
      <c r="I64" s="200">
        <v>45</v>
      </c>
      <c r="J64" s="200">
        <v>2</v>
      </c>
      <c r="K64" s="515">
        <v>49.4</v>
      </c>
      <c r="L64" s="200">
        <v>90</v>
      </c>
      <c r="M64" s="201">
        <v>4442.4</v>
      </c>
      <c r="N64" s="200">
        <v>10</v>
      </c>
      <c r="O64" s="201">
        <v>1120.1</v>
      </c>
      <c r="P64" s="200">
        <v>10</v>
      </c>
      <c r="Q64" s="201">
        <v>473.4</v>
      </c>
      <c r="R64" s="200">
        <v>50</v>
      </c>
      <c r="S64" s="201">
        <v>2468</v>
      </c>
      <c r="T64" s="202" t="s">
        <v>114</v>
      </c>
      <c r="U64" s="202" t="s">
        <v>104</v>
      </c>
      <c r="V64" s="203" t="s">
        <v>110</v>
      </c>
      <c r="W64" s="204">
        <v>43493</v>
      </c>
      <c r="X64" s="196" t="s">
        <v>111</v>
      </c>
      <c r="Y64" s="204">
        <v>43501</v>
      </c>
      <c r="Z64" s="196"/>
      <c r="AA64" s="204"/>
      <c r="AB64" s="206">
        <v>18</v>
      </c>
      <c r="AC64" s="207">
        <v>929.8800000000001</v>
      </c>
      <c r="AD64" s="208"/>
      <c r="AE64" s="207"/>
      <c r="AF64" s="208"/>
      <c r="AG64" s="207"/>
      <c r="AH64" s="208"/>
      <c r="AI64" s="207"/>
      <c r="AJ64" s="207"/>
      <c r="AK64" s="207"/>
      <c r="AL64" s="206">
        <f>AD64+AF64+AH64</f>
        <v>0</v>
      </c>
      <c r="AM64" s="402">
        <f>AE64+AG64+AI64</f>
        <v>0</v>
      </c>
      <c r="AN64" s="206">
        <f t="shared" si="1"/>
        <v>0</v>
      </c>
      <c r="AO64" s="207">
        <f t="shared" si="1"/>
        <v>0</v>
      </c>
      <c r="AP64" s="208">
        <v>18</v>
      </c>
      <c r="AQ64" s="207">
        <v>929.8800000000001</v>
      </c>
      <c r="AR64" s="208"/>
      <c r="AS64" s="206"/>
      <c r="AT64" s="207">
        <v>51.660000000000004</v>
      </c>
      <c r="AU64" s="207">
        <f t="shared" si="6"/>
        <v>0</v>
      </c>
      <c r="AV64" s="206">
        <f t="shared" si="12"/>
        <v>18</v>
      </c>
      <c r="AW64" s="207">
        <f t="shared" si="15"/>
        <v>929.8800000000001</v>
      </c>
      <c r="AX64" s="367">
        <f t="shared" si="13"/>
        <v>18</v>
      </c>
      <c r="AY64" s="177">
        <f t="shared" si="14"/>
        <v>18</v>
      </c>
      <c r="AZ64" s="177">
        <f t="shared" si="4"/>
        <v>0</v>
      </c>
    </row>
    <row r="65" spans="2:52" s="210" customFormat="1" ht="20.25" customHeight="1">
      <c r="B65" s="195"/>
      <c r="C65" s="196" t="s">
        <v>39</v>
      </c>
      <c r="D65" s="197" t="s">
        <v>63</v>
      </c>
      <c r="E65" s="198" t="s">
        <v>64</v>
      </c>
      <c r="F65" s="460"/>
      <c r="G65" s="199" t="s">
        <v>38</v>
      </c>
      <c r="H65" s="199" t="s">
        <v>38</v>
      </c>
      <c r="I65" s="200"/>
      <c r="J65" s="200"/>
      <c r="K65" s="515"/>
      <c r="L65" s="200"/>
      <c r="M65" s="201"/>
      <c r="N65" s="200"/>
      <c r="O65" s="201"/>
      <c r="P65" s="200"/>
      <c r="Q65" s="201"/>
      <c r="R65" s="200"/>
      <c r="S65" s="201"/>
      <c r="T65" s="202" t="s">
        <v>211</v>
      </c>
      <c r="U65" s="202" t="s">
        <v>208</v>
      </c>
      <c r="V65" s="203" t="s">
        <v>209</v>
      </c>
      <c r="W65" s="204">
        <v>43784</v>
      </c>
      <c r="X65" s="196" t="s">
        <v>210</v>
      </c>
      <c r="Y65" s="204">
        <v>43802</v>
      </c>
      <c r="Z65" s="196"/>
      <c r="AA65" s="204"/>
      <c r="AB65" s="206">
        <v>16</v>
      </c>
      <c r="AC65" s="207">
        <v>886.56</v>
      </c>
      <c r="AD65" s="208"/>
      <c r="AE65" s="207"/>
      <c r="AF65" s="208"/>
      <c r="AG65" s="207"/>
      <c r="AH65" s="208"/>
      <c r="AI65" s="207"/>
      <c r="AJ65" s="207"/>
      <c r="AK65" s="207"/>
      <c r="AL65" s="206">
        <f>AD65+AF65+AH65+AJ65</f>
        <v>0</v>
      </c>
      <c r="AM65" s="416">
        <f>AE65+AG65+AI65+AK65</f>
        <v>0</v>
      </c>
      <c r="AN65" s="206">
        <f t="shared" si="1"/>
        <v>0</v>
      </c>
      <c r="AO65" s="207">
        <f t="shared" si="1"/>
        <v>0</v>
      </c>
      <c r="AP65" s="208">
        <v>16</v>
      </c>
      <c r="AQ65" s="207">
        <v>886.56</v>
      </c>
      <c r="AR65" s="208"/>
      <c r="AS65" s="206"/>
      <c r="AT65" s="207">
        <v>55.41</v>
      </c>
      <c r="AU65" s="207">
        <f t="shared" si="6"/>
        <v>0</v>
      </c>
      <c r="AV65" s="206">
        <f>AP65+AR65-AS65</f>
        <v>16</v>
      </c>
      <c r="AW65" s="207">
        <f t="shared" si="15"/>
        <v>886.56</v>
      </c>
      <c r="AX65" s="367">
        <f>AV65</f>
        <v>16</v>
      </c>
      <c r="AY65" s="177">
        <f t="shared" si="14"/>
        <v>16</v>
      </c>
      <c r="AZ65" s="177">
        <f t="shared" si="4"/>
        <v>0</v>
      </c>
    </row>
    <row r="66" spans="2:52" s="210" customFormat="1" ht="20.25" customHeight="1">
      <c r="B66" s="195"/>
      <c r="C66" s="196" t="s">
        <v>39</v>
      </c>
      <c r="D66" s="197" t="s">
        <v>63</v>
      </c>
      <c r="E66" s="198" t="s">
        <v>64</v>
      </c>
      <c r="F66" s="460"/>
      <c r="G66" s="199" t="s">
        <v>38</v>
      </c>
      <c r="H66" s="199" t="s">
        <v>38</v>
      </c>
      <c r="I66" s="200"/>
      <c r="J66" s="200"/>
      <c r="K66" s="515"/>
      <c r="L66" s="200"/>
      <c r="M66" s="201"/>
      <c r="N66" s="200"/>
      <c r="O66" s="201"/>
      <c r="P66" s="200"/>
      <c r="Q66" s="201"/>
      <c r="R66" s="200"/>
      <c r="S66" s="201"/>
      <c r="T66" s="202" t="s">
        <v>223</v>
      </c>
      <c r="U66" s="202" t="s">
        <v>208</v>
      </c>
      <c r="V66" s="203" t="s">
        <v>224</v>
      </c>
      <c r="W66" s="204">
        <v>43819</v>
      </c>
      <c r="X66" s="196" t="s">
        <v>225</v>
      </c>
      <c r="Y66" s="204">
        <v>43838</v>
      </c>
      <c r="Z66" s="196"/>
      <c r="AA66" s="204"/>
      <c r="AB66" s="206">
        <v>0</v>
      </c>
      <c r="AC66" s="207">
        <v>0</v>
      </c>
      <c r="AD66" s="208"/>
      <c r="AE66" s="207"/>
      <c r="AF66" s="208">
        <v>154</v>
      </c>
      <c r="AG66" s="207">
        <v>7804.72</v>
      </c>
      <c r="AH66" s="208"/>
      <c r="AI66" s="207"/>
      <c r="AJ66" s="207"/>
      <c r="AK66" s="207"/>
      <c r="AL66" s="206">
        <f>AD66+AF66+AH66+AJ66</f>
        <v>154</v>
      </c>
      <c r="AM66" s="416">
        <f>AE66+AG66+AI66+AK66</f>
        <v>7804.72</v>
      </c>
      <c r="AN66" s="206">
        <v>0</v>
      </c>
      <c r="AO66" s="207">
        <f aca="true" t="shared" si="16" ref="AO66:AO88">AC66+AM66-AW66</f>
        <v>0</v>
      </c>
      <c r="AP66" s="208">
        <v>154</v>
      </c>
      <c r="AQ66" s="207">
        <v>7804.72</v>
      </c>
      <c r="AR66" s="208"/>
      <c r="AS66" s="206"/>
      <c r="AT66" s="207">
        <v>50.68</v>
      </c>
      <c r="AU66" s="207">
        <f t="shared" si="6"/>
        <v>0</v>
      </c>
      <c r="AV66" s="206">
        <f>AP66+AR66-AS66</f>
        <v>154</v>
      </c>
      <c r="AW66" s="207">
        <f t="shared" si="15"/>
        <v>7804.72</v>
      </c>
      <c r="AX66" s="367">
        <v>154</v>
      </c>
      <c r="AY66" s="177">
        <f t="shared" si="14"/>
        <v>154</v>
      </c>
      <c r="AZ66" s="177">
        <f t="shared" si="4"/>
        <v>0</v>
      </c>
    </row>
    <row r="67" spans="2:52" s="436" customFormat="1" ht="20.25" customHeight="1">
      <c r="B67" s="420"/>
      <c r="C67" s="421" t="s">
        <v>39</v>
      </c>
      <c r="D67" s="422" t="s">
        <v>115</v>
      </c>
      <c r="E67" s="423" t="s">
        <v>64</v>
      </c>
      <c r="F67" s="472"/>
      <c r="G67" s="424" t="s">
        <v>38</v>
      </c>
      <c r="H67" s="424" t="s">
        <v>38</v>
      </c>
      <c r="I67" s="425"/>
      <c r="J67" s="425"/>
      <c r="K67" s="527"/>
      <c r="L67" s="425"/>
      <c r="M67" s="426"/>
      <c r="N67" s="425"/>
      <c r="O67" s="426"/>
      <c r="P67" s="425"/>
      <c r="Q67" s="426"/>
      <c r="R67" s="425"/>
      <c r="S67" s="426"/>
      <c r="T67" s="427" t="s">
        <v>116</v>
      </c>
      <c r="U67" s="427" t="s">
        <v>104</v>
      </c>
      <c r="V67" s="428" t="s">
        <v>110</v>
      </c>
      <c r="W67" s="429">
        <v>43493</v>
      </c>
      <c r="X67" s="421" t="s">
        <v>111</v>
      </c>
      <c r="Y67" s="429">
        <v>43501</v>
      </c>
      <c r="Z67" s="421"/>
      <c r="AA67" s="429"/>
      <c r="AB67" s="430">
        <v>3</v>
      </c>
      <c r="AC67" s="431">
        <v>1175.7599999999998</v>
      </c>
      <c r="AD67" s="432"/>
      <c r="AE67" s="431"/>
      <c r="AF67" s="432"/>
      <c r="AG67" s="431"/>
      <c r="AH67" s="432"/>
      <c r="AI67" s="431"/>
      <c r="AJ67" s="431"/>
      <c r="AK67" s="431"/>
      <c r="AL67" s="430">
        <f>AD67+AF67+AH67</f>
        <v>0</v>
      </c>
      <c r="AM67" s="433">
        <f>AE67+AG67+AI67</f>
        <v>0</v>
      </c>
      <c r="AN67" s="430">
        <f aca="true" t="shared" si="17" ref="AN67:AN88">AB67+AL67-AV67</f>
        <v>1</v>
      </c>
      <c r="AO67" s="431">
        <f t="shared" si="16"/>
        <v>391.91999999999985</v>
      </c>
      <c r="AP67" s="432">
        <v>2</v>
      </c>
      <c r="AQ67" s="431">
        <v>783.8399999999999</v>
      </c>
      <c r="AR67" s="432"/>
      <c r="AS67" s="430"/>
      <c r="AT67" s="431">
        <v>391.91999999999996</v>
      </c>
      <c r="AU67" s="431">
        <f t="shared" si="6"/>
        <v>0</v>
      </c>
      <c r="AV67" s="430">
        <f t="shared" si="12"/>
        <v>2</v>
      </c>
      <c r="AW67" s="431">
        <f t="shared" si="15"/>
        <v>783.8399999999999</v>
      </c>
      <c r="AX67" s="434">
        <f t="shared" si="13"/>
        <v>2</v>
      </c>
      <c r="AY67" s="177">
        <f t="shared" si="14"/>
        <v>2</v>
      </c>
      <c r="AZ67" s="177">
        <f t="shared" si="4"/>
        <v>0</v>
      </c>
    </row>
    <row r="68" spans="2:52" s="444" customFormat="1" ht="20.25" customHeight="1">
      <c r="B68" s="445"/>
      <c r="C68" s="446" t="s">
        <v>39</v>
      </c>
      <c r="D68" s="447" t="s">
        <v>252</v>
      </c>
      <c r="E68" s="448" t="s">
        <v>64</v>
      </c>
      <c r="F68" s="473" t="s">
        <v>272</v>
      </c>
      <c r="G68" s="449" t="s">
        <v>38</v>
      </c>
      <c r="H68" s="449" t="s">
        <v>38</v>
      </c>
      <c r="I68" s="450"/>
      <c r="J68" s="450"/>
      <c r="K68" s="528"/>
      <c r="L68" s="450"/>
      <c r="M68" s="451"/>
      <c r="N68" s="450"/>
      <c r="O68" s="451"/>
      <c r="P68" s="450"/>
      <c r="Q68" s="451"/>
      <c r="R68" s="450"/>
      <c r="S68" s="451"/>
      <c r="T68" s="452" t="s">
        <v>253</v>
      </c>
      <c r="U68" s="452" t="s">
        <v>249</v>
      </c>
      <c r="V68" s="453" t="s">
        <v>254</v>
      </c>
      <c r="W68" s="454">
        <v>43844</v>
      </c>
      <c r="X68" s="446" t="s">
        <v>255</v>
      </c>
      <c r="Y68" s="454" t="s">
        <v>256</v>
      </c>
      <c r="Z68" s="446" t="s">
        <v>257</v>
      </c>
      <c r="AA68" s="454">
        <v>43858</v>
      </c>
      <c r="AB68" s="455">
        <v>0</v>
      </c>
      <c r="AC68" s="456">
        <v>0</v>
      </c>
      <c r="AD68" s="457"/>
      <c r="AE68" s="456"/>
      <c r="AF68" s="457"/>
      <c r="AG68" s="456"/>
      <c r="AH68" s="457">
        <v>15</v>
      </c>
      <c r="AI68" s="456">
        <v>5485.95</v>
      </c>
      <c r="AJ68" s="456"/>
      <c r="AK68" s="456"/>
      <c r="AL68" s="455">
        <f>AD68+AF68+AH68</f>
        <v>15</v>
      </c>
      <c r="AM68" s="458">
        <f>AE68+AG68+AI68</f>
        <v>5485.95</v>
      </c>
      <c r="AN68" s="455">
        <f t="shared" si="17"/>
        <v>0</v>
      </c>
      <c r="AO68" s="456">
        <f t="shared" si="16"/>
        <v>0</v>
      </c>
      <c r="AP68" s="457">
        <v>15</v>
      </c>
      <c r="AQ68" s="456">
        <v>5485.950000000001</v>
      </c>
      <c r="AR68" s="457"/>
      <c r="AS68" s="455"/>
      <c r="AT68" s="456">
        <v>365.73</v>
      </c>
      <c r="AU68" s="456">
        <f t="shared" si="6"/>
        <v>0</v>
      </c>
      <c r="AV68" s="455">
        <f>AP68+AR68-AS68</f>
        <v>15</v>
      </c>
      <c r="AW68" s="456">
        <f t="shared" si="15"/>
        <v>5485.950000000001</v>
      </c>
      <c r="AX68" s="480">
        <v>15</v>
      </c>
      <c r="AY68" s="177">
        <f t="shared" si="14"/>
        <v>15</v>
      </c>
      <c r="AZ68" s="177">
        <f>AY68-SUM(AX68:AX68)</f>
        <v>0</v>
      </c>
    </row>
    <row r="69" spans="2:52" s="300" customFormat="1" ht="20.25" customHeight="1">
      <c r="B69" s="289"/>
      <c r="C69" s="290" t="s">
        <v>39</v>
      </c>
      <c r="D69" s="320" t="s">
        <v>117</v>
      </c>
      <c r="E69" s="291" t="s">
        <v>118</v>
      </c>
      <c r="F69" s="474"/>
      <c r="G69" s="292" t="s">
        <v>59</v>
      </c>
      <c r="H69" s="292" t="s">
        <v>59</v>
      </c>
      <c r="I69" s="293"/>
      <c r="J69" s="293"/>
      <c r="K69" s="529"/>
      <c r="L69" s="293"/>
      <c r="M69" s="294"/>
      <c r="N69" s="293"/>
      <c r="O69" s="294"/>
      <c r="P69" s="293"/>
      <c r="Q69" s="294"/>
      <c r="R69" s="293"/>
      <c r="S69" s="294"/>
      <c r="T69" s="299">
        <v>1809098</v>
      </c>
      <c r="U69" s="290">
        <v>44957</v>
      </c>
      <c r="V69" s="295" t="s">
        <v>179</v>
      </c>
      <c r="W69" s="296">
        <v>43733</v>
      </c>
      <c r="X69" s="301" t="s">
        <v>181</v>
      </c>
      <c r="Y69" s="296">
        <v>43746</v>
      </c>
      <c r="Z69" s="290"/>
      <c r="AA69" s="296"/>
      <c r="AB69" s="297">
        <v>2394</v>
      </c>
      <c r="AC69" s="298">
        <v>14971.68</v>
      </c>
      <c r="AD69" s="299"/>
      <c r="AE69" s="298"/>
      <c r="AF69" s="299"/>
      <c r="AG69" s="298"/>
      <c r="AH69" s="299"/>
      <c r="AI69" s="298"/>
      <c r="AJ69" s="298"/>
      <c r="AK69" s="298"/>
      <c r="AL69" s="299">
        <f>SUM(AD69+AF69+AH69+AJ69)</f>
        <v>0</v>
      </c>
      <c r="AM69" s="405">
        <f>AE69+AG69+AI69+AK69</f>
        <v>0</v>
      </c>
      <c r="AN69" s="297">
        <f t="shared" si="17"/>
        <v>194</v>
      </c>
      <c r="AO69" s="298">
        <f t="shared" si="16"/>
        <v>0</v>
      </c>
      <c r="AP69" s="297">
        <v>2261</v>
      </c>
      <c r="AQ69" s="298">
        <v>14971.68</v>
      </c>
      <c r="AR69" s="297"/>
      <c r="AS69" s="297">
        <v>61</v>
      </c>
      <c r="AT69" s="298">
        <v>74.25</v>
      </c>
      <c r="AU69" s="298">
        <f t="shared" si="6"/>
        <v>4529.25</v>
      </c>
      <c r="AV69" s="297">
        <f t="shared" si="12"/>
        <v>2200</v>
      </c>
      <c r="AW69" s="298">
        <v>14971.68</v>
      </c>
      <c r="AX69" s="372">
        <f t="shared" si="13"/>
        <v>2200</v>
      </c>
      <c r="AY69" s="177">
        <f t="shared" si="14"/>
        <v>2200</v>
      </c>
      <c r="AZ69" s="177">
        <f>AY69-SUM(AX69:AX69)</f>
        <v>0</v>
      </c>
    </row>
    <row r="70" spans="2:52" s="349" customFormat="1" ht="20.25" customHeight="1">
      <c r="B70" s="350"/>
      <c r="C70" s="351" t="s">
        <v>39</v>
      </c>
      <c r="D70" s="352" t="s">
        <v>153</v>
      </c>
      <c r="E70" s="353" t="s">
        <v>37</v>
      </c>
      <c r="F70" s="475"/>
      <c r="G70" s="354" t="s">
        <v>38</v>
      </c>
      <c r="H70" s="354" t="s">
        <v>38</v>
      </c>
      <c r="I70" s="355"/>
      <c r="J70" s="355"/>
      <c r="K70" s="530"/>
      <c r="L70" s="355"/>
      <c r="M70" s="356"/>
      <c r="N70" s="355"/>
      <c r="O70" s="356"/>
      <c r="P70" s="355"/>
      <c r="Q70" s="356"/>
      <c r="R70" s="355"/>
      <c r="S70" s="356"/>
      <c r="T70" s="357" t="s">
        <v>160</v>
      </c>
      <c r="U70" s="357" t="s">
        <v>155</v>
      </c>
      <c r="V70" s="358" t="s">
        <v>158</v>
      </c>
      <c r="W70" s="359">
        <v>43668</v>
      </c>
      <c r="X70" s="360" t="s">
        <v>159</v>
      </c>
      <c r="Y70" s="359">
        <v>43696</v>
      </c>
      <c r="Z70" s="360"/>
      <c r="AA70" s="359"/>
      <c r="AB70" s="361">
        <v>7</v>
      </c>
      <c r="AC70" s="362">
        <v>77324.59</v>
      </c>
      <c r="AD70" s="363"/>
      <c r="AE70" s="362"/>
      <c r="AF70" s="363"/>
      <c r="AG70" s="362"/>
      <c r="AH70" s="363"/>
      <c r="AI70" s="362"/>
      <c r="AJ70" s="362"/>
      <c r="AK70" s="362"/>
      <c r="AL70" s="361">
        <f aca="true" t="shared" si="18" ref="AL70:AM88">AD70+AF70+AH70</f>
        <v>0</v>
      </c>
      <c r="AM70" s="406">
        <f t="shared" si="18"/>
        <v>0</v>
      </c>
      <c r="AN70" s="361">
        <f t="shared" si="17"/>
        <v>7</v>
      </c>
      <c r="AO70" s="362">
        <f t="shared" si="16"/>
        <v>77324.59</v>
      </c>
      <c r="AP70" s="361">
        <v>0</v>
      </c>
      <c r="AQ70" s="362">
        <v>0</v>
      </c>
      <c r="AR70" s="361"/>
      <c r="AS70" s="361"/>
      <c r="AT70" s="362">
        <v>11046.369999999999</v>
      </c>
      <c r="AU70" s="362">
        <f aca="true" t="shared" si="19" ref="AU70:AU76">AT70*AS70</f>
        <v>0</v>
      </c>
      <c r="AV70" s="361">
        <f t="shared" si="12"/>
        <v>0</v>
      </c>
      <c r="AW70" s="362">
        <f aca="true" t="shared" si="20" ref="AW70:AW88">AV70*AT70</f>
        <v>0</v>
      </c>
      <c r="AX70" s="385">
        <f t="shared" si="13"/>
        <v>0</v>
      </c>
      <c r="AY70" s="177">
        <f t="shared" si="14"/>
        <v>0</v>
      </c>
      <c r="AZ70" s="177">
        <f t="shared" si="4"/>
        <v>0</v>
      </c>
    </row>
    <row r="71" spans="2:52" s="349" customFormat="1" ht="20.25" customHeight="1">
      <c r="B71" s="350"/>
      <c r="C71" s="351" t="s">
        <v>39</v>
      </c>
      <c r="D71" s="352" t="s">
        <v>153</v>
      </c>
      <c r="E71" s="353" t="s">
        <v>37</v>
      </c>
      <c r="F71" s="475"/>
      <c r="G71" s="354" t="s">
        <v>38</v>
      </c>
      <c r="H71" s="354" t="s">
        <v>38</v>
      </c>
      <c r="I71" s="355"/>
      <c r="J71" s="355"/>
      <c r="K71" s="530"/>
      <c r="L71" s="355"/>
      <c r="M71" s="356"/>
      <c r="N71" s="355"/>
      <c r="O71" s="356"/>
      <c r="P71" s="355"/>
      <c r="Q71" s="356"/>
      <c r="R71" s="355"/>
      <c r="S71" s="356"/>
      <c r="T71" s="357" t="s">
        <v>184</v>
      </c>
      <c r="U71" s="357" t="s">
        <v>162</v>
      </c>
      <c r="V71" s="358" t="s">
        <v>182</v>
      </c>
      <c r="W71" s="359">
        <v>43733</v>
      </c>
      <c r="X71" s="360" t="s">
        <v>185</v>
      </c>
      <c r="Y71" s="359">
        <v>43746</v>
      </c>
      <c r="Z71" s="360"/>
      <c r="AA71" s="359"/>
      <c r="AB71" s="361">
        <v>51</v>
      </c>
      <c r="AC71" s="362">
        <v>563364.87</v>
      </c>
      <c r="AD71" s="363"/>
      <c r="AE71" s="362"/>
      <c r="AF71" s="363"/>
      <c r="AG71" s="362"/>
      <c r="AH71" s="363"/>
      <c r="AI71" s="362"/>
      <c r="AJ71" s="362"/>
      <c r="AK71" s="362"/>
      <c r="AL71" s="361">
        <f t="shared" si="18"/>
        <v>0</v>
      </c>
      <c r="AM71" s="406">
        <f t="shared" si="18"/>
        <v>0</v>
      </c>
      <c r="AN71" s="361">
        <f t="shared" si="17"/>
        <v>16</v>
      </c>
      <c r="AO71" s="362">
        <f t="shared" si="16"/>
        <v>176741.91999999998</v>
      </c>
      <c r="AP71" s="361">
        <v>42</v>
      </c>
      <c r="AQ71" s="362">
        <v>463947.54000000004</v>
      </c>
      <c r="AR71" s="361"/>
      <c r="AS71" s="361">
        <v>7</v>
      </c>
      <c r="AT71" s="362">
        <v>11046.37</v>
      </c>
      <c r="AU71" s="362">
        <f t="shared" si="19"/>
        <v>77324.59000000001</v>
      </c>
      <c r="AV71" s="361">
        <f t="shared" si="12"/>
        <v>35</v>
      </c>
      <c r="AW71" s="362">
        <f t="shared" si="20"/>
        <v>386622.95</v>
      </c>
      <c r="AX71" s="385">
        <f t="shared" si="13"/>
        <v>35</v>
      </c>
      <c r="AY71" s="177">
        <f t="shared" si="14"/>
        <v>35</v>
      </c>
      <c r="AZ71" s="177">
        <f t="shared" si="4"/>
        <v>0</v>
      </c>
    </row>
    <row r="72" spans="2:52" s="349" customFormat="1" ht="20.25" customHeight="1">
      <c r="B72" s="350"/>
      <c r="C72" s="351" t="s">
        <v>39</v>
      </c>
      <c r="D72" s="352" t="s">
        <v>153</v>
      </c>
      <c r="E72" s="353" t="s">
        <v>37</v>
      </c>
      <c r="F72" s="475"/>
      <c r="G72" s="354" t="s">
        <v>38</v>
      </c>
      <c r="H72" s="354" t="s">
        <v>38</v>
      </c>
      <c r="I72" s="355"/>
      <c r="J72" s="355"/>
      <c r="K72" s="530"/>
      <c r="L72" s="355"/>
      <c r="M72" s="356"/>
      <c r="N72" s="355"/>
      <c r="O72" s="356"/>
      <c r="P72" s="355"/>
      <c r="Q72" s="356"/>
      <c r="R72" s="355"/>
      <c r="S72" s="356"/>
      <c r="T72" s="357" t="s">
        <v>228</v>
      </c>
      <c r="U72" s="357" t="s">
        <v>229</v>
      </c>
      <c r="V72" s="358" t="s">
        <v>224</v>
      </c>
      <c r="W72" s="359">
        <v>43819</v>
      </c>
      <c r="X72" s="360" t="s">
        <v>225</v>
      </c>
      <c r="Y72" s="359">
        <v>43838</v>
      </c>
      <c r="Z72" s="360"/>
      <c r="AA72" s="359"/>
      <c r="AB72" s="361">
        <v>0</v>
      </c>
      <c r="AC72" s="362">
        <v>0</v>
      </c>
      <c r="AD72" s="363"/>
      <c r="AE72" s="362"/>
      <c r="AF72" s="363">
        <v>98</v>
      </c>
      <c r="AG72" s="362">
        <v>1082544.26</v>
      </c>
      <c r="AH72" s="363"/>
      <c r="AI72" s="362"/>
      <c r="AJ72" s="362"/>
      <c r="AK72" s="362"/>
      <c r="AL72" s="361">
        <f t="shared" si="18"/>
        <v>98</v>
      </c>
      <c r="AM72" s="406">
        <f t="shared" si="18"/>
        <v>1082544.26</v>
      </c>
      <c r="AN72" s="361">
        <f t="shared" si="17"/>
        <v>0</v>
      </c>
      <c r="AO72" s="362">
        <f t="shared" si="16"/>
        <v>0</v>
      </c>
      <c r="AP72" s="361">
        <v>98</v>
      </c>
      <c r="AQ72" s="362">
        <v>1082544.26</v>
      </c>
      <c r="AR72" s="361"/>
      <c r="AS72" s="361"/>
      <c r="AT72" s="362">
        <v>11046.37</v>
      </c>
      <c r="AU72" s="362">
        <f t="shared" si="19"/>
        <v>0</v>
      </c>
      <c r="AV72" s="361">
        <f t="shared" si="12"/>
        <v>98</v>
      </c>
      <c r="AW72" s="362">
        <f>AV72*AT72</f>
        <v>1082544.26</v>
      </c>
      <c r="AX72" s="385">
        <f t="shared" si="13"/>
        <v>98</v>
      </c>
      <c r="AY72" s="177">
        <f t="shared" si="14"/>
        <v>98</v>
      </c>
      <c r="AZ72" s="177">
        <f t="shared" si="4"/>
        <v>0</v>
      </c>
    </row>
    <row r="73" spans="2:52" s="349" customFormat="1" ht="20.25" customHeight="1">
      <c r="B73" s="350"/>
      <c r="C73" s="351" t="s">
        <v>39</v>
      </c>
      <c r="D73" s="352" t="s">
        <v>153</v>
      </c>
      <c r="E73" s="353" t="s">
        <v>37</v>
      </c>
      <c r="F73" s="475" t="s">
        <v>274</v>
      </c>
      <c r="G73" s="354" t="s">
        <v>38</v>
      </c>
      <c r="H73" s="354" t="s">
        <v>38</v>
      </c>
      <c r="I73" s="355"/>
      <c r="J73" s="355"/>
      <c r="K73" s="530"/>
      <c r="L73" s="355"/>
      <c r="M73" s="356"/>
      <c r="N73" s="355"/>
      <c r="O73" s="356"/>
      <c r="P73" s="355"/>
      <c r="Q73" s="356"/>
      <c r="R73" s="355"/>
      <c r="S73" s="356"/>
      <c r="T73" s="357" t="s">
        <v>313</v>
      </c>
      <c r="U73" s="357" t="s">
        <v>229</v>
      </c>
      <c r="V73" s="358" t="s">
        <v>311</v>
      </c>
      <c r="W73" s="359">
        <v>43854</v>
      </c>
      <c r="X73" s="360" t="s">
        <v>312</v>
      </c>
      <c r="Y73" s="359">
        <v>43901</v>
      </c>
      <c r="Z73" s="360"/>
      <c r="AA73" s="359"/>
      <c r="AB73" s="361">
        <v>0</v>
      </c>
      <c r="AC73" s="362">
        <v>0</v>
      </c>
      <c r="AD73" s="363"/>
      <c r="AE73" s="362"/>
      <c r="AF73" s="363">
        <v>66</v>
      </c>
      <c r="AG73" s="362">
        <v>729060.42</v>
      </c>
      <c r="AH73" s="363"/>
      <c r="AI73" s="362"/>
      <c r="AJ73" s="362"/>
      <c r="AK73" s="362"/>
      <c r="AL73" s="361">
        <f t="shared" si="18"/>
        <v>66</v>
      </c>
      <c r="AM73" s="406">
        <f t="shared" si="18"/>
        <v>729060.42</v>
      </c>
      <c r="AN73" s="361">
        <f t="shared" si="17"/>
        <v>0</v>
      </c>
      <c r="AO73" s="362">
        <f t="shared" si="16"/>
        <v>0</v>
      </c>
      <c r="AP73" s="361">
        <v>0</v>
      </c>
      <c r="AQ73" s="362">
        <v>0</v>
      </c>
      <c r="AR73" s="361">
        <v>66</v>
      </c>
      <c r="AS73" s="361"/>
      <c r="AT73" s="362">
        <v>11046.37</v>
      </c>
      <c r="AU73" s="362">
        <f t="shared" si="19"/>
        <v>0</v>
      </c>
      <c r="AV73" s="361">
        <f t="shared" si="12"/>
        <v>66</v>
      </c>
      <c r="AW73" s="362">
        <f>AV73*AT73</f>
        <v>729060.42</v>
      </c>
      <c r="AX73" s="385">
        <f t="shared" si="13"/>
        <v>66</v>
      </c>
      <c r="AY73" s="364"/>
      <c r="AZ73" s="364"/>
    </row>
    <row r="74" spans="2:52" s="225" customFormat="1" ht="20.25" customHeight="1">
      <c r="B74" s="211"/>
      <c r="C74" s="212" t="s">
        <v>39</v>
      </c>
      <c r="D74" s="213" t="s">
        <v>157</v>
      </c>
      <c r="E74" s="214" t="s">
        <v>37</v>
      </c>
      <c r="F74" s="467"/>
      <c r="G74" s="215" t="s">
        <v>38</v>
      </c>
      <c r="H74" s="215" t="s">
        <v>38</v>
      </c>
      <c r="I74" s="216"/>
      <c r="J74" s="216"/>
      <c r="K74" s="522"/>
      <c r="L74" s="216"/>
      <c r="M74" s="217"/>
      <c r="N74" s="216"/>
      <c r="O74" s="217"/>
      <c r="P74" s="216"/>
      <c r="Q74" s="217"/>
      <c r="R74" s="216"/>
      <c r="S74" s="217"/>
      <c r="T74" s="218" t="s">
        <v>161</v>
      </c>
      <c r="U74" s="218" t="s">
        <v>162</v>
      </c>
      <c r="V74" s="219" t="s">
        <v>158</v>
      </c>
      <c r="W74" s="220">
        <v>43668</v>
      </c>
      <c r="X74" s="221" t="s">
        <v>159</v>
      </c>
      <c r="Y74" s="220">
        <v>43696</v>
      </c>
      <c r="Z74" s="221"/>
      <c r="AA74" s="220"/>
      <c r="AB74" s="222">
        <v>2</v>
      </c>
      <c r="AC74" s="223">
        <v>2104.2599999999998</v>
      </c>
      <c r="AD74" s="224"/>
      <c r="AE74" s="223"/>
      <c r="AF74" s="224"/>
      <c r="AG74" s="223"/>
      <c r="AH74" s="224"/>
      <c r="AI74" s="223"/>
      <c r="AJ74" s="223"/>
      <c r="AK74" s="223"/>
      <c r="AL74" s="222">
        <f t="shared" si="18"/>
        <v>0</v>
      </c>
      <c r="AM74" s="400">
        <f t="shared" si="18"/>
        <v>0</v>
      </c>
      <c r="AN74" s="222">
        <f t="shared" si="17"/>
        <v>2</v>
      </c>
      <c r="AO74" s="223">
        <f t="shared" si="16"/>
        <v>2104.2599999999998</v>
      </c>
      <c r="AP74" s="222">
        <v>0</v>
      </c>
      <c r="AQ74" s="223">
        <v>0</v>
      </c>
      <c r="AR74" s="222"/>
      <c r="AS74" s="222"/>
      <c r="AT74" s="223">
        <v>1052.1299999999999</v>
      </c>
      <c r="AU74" s="223">
        <f t="shared" si="19"/>
        <v>0</v>
      </c>
      <c r="AV74" s="222">
        <f t="shared" si="12"/>
        <v>0</v>
      </c>
      <c r="AW74" s="223">
        <f t="shared" si="20"/>
        <v>0</v>
      </c>
      <c r="AX74" s="222">
        <f t="shared" si="13"/>
        <v>0</v>
      </c>
      <c r="AY74" s="177">
        <f t="shared" si="14"/>
        <v>0</v>
      </c>
      <c r="AZ74" s="177">
        <f t="shared" si="4"/>
        <v>0</v>
      </c>
    </row>
    <row r="75" spans="2:52" s="225" customFormat="1" ht="20.25" customHeight="1">
      <c r="B75" s="211"/>
      <c r="C75" s="212" t="s">
        <v>39</v>
      </c>
      <c r="D75" s="213" t="s">
        <v>157</v>
      </c>
      <c r="E75" s="214" t="s">
        <v>37</v>
      </c>
      <c r="F75" s="467"/>
      <c r="G75" s="215" t="s">
        <v>38</v>
      </c>
      <c r="H75" s="215" t="s">
        <v>38</v>
      </c>
      <c r="I75" s="216"/>
      <c r="J75" s="216"/>
      <c r="K75" s="522"/>
      <c r="L75" s="216"/>
      <c r="M75" s="217"/>
      <c r="N75" s="216"/>
      <c r="O75" s="217"/>
      <c r="P75" s="216"/>
      <c r="Q75" s="217"/>
      <c r="R75" s="216"/>
      <c r="S75" s="217"/>
      <c r="T75" s="218" t="s">
        <v>161</v>
      </c>
      <c r="U75" s="218" t="s">
        <v>162</v>
      </c>
      <c r="V75" s="219" t="s">
        <v>182</v>
      </c>
      <c r="W75" s="220">
        <v>43733</v>
      </c>
      <c r="X75" s="221" t="s">
        <v>183</v>
      </c>
      <c r="Y75" s="220">
        <v>43746</v>
      </c>
      <c r="Z75" s="221"/>
      <c r="AA75" s="220"/>
      <c r="AB75" s="222">
        <v>258</v>
      </c>
      <c r="AC75" s="223">
        <v>271449.54000000004</v>
      </c>
      <c r="AD75" s="224"/>
      <c r="AE75" s="223"/>
      <c r="AF75" s="224"/>
      <c r="AG75" s="223"/>
      <c r="AH75" s="224"/>
      <c r="AI75" s="223"/>
      <c r="AJ75" s="223"/>
      <c r="AK75" s="223"/>
      <c r="AL75" s="222">
        <f t="shared" si="18"/>
        <v>0</v>
      </c>
      <c r="AM75" s="400">
        <f t="shared" si="18"/>
        <v>0</v>
      </c>
      <c r="AN75" s="222">
        <f>AB75+AL75-AV75</f>
        <v>10</v>
      </c>
      <c r="AO75" s="223">
        <f>AC75+AM75-AW75</f>
        <v>10521.300000000017</v>
      </c>
      <c r="AP75" s="222">
        <v>250</v>
      </c>
      <c r="AQ75" s="223">
        <v>263032.5</v>
      </c>
      <c r="AR75" s="222"/>
      <c r="AS75" s="222">
        <v>2</v>
      </c>
      <c r="AT75" s="223">
        <v>1052.13</v>
      </c>
      <c r="AU75" s="223">
        <f t="shared" si="19"/>
        <v>2104.26</v>
      </c>
      <c r="AV75" s="222">
        <f t="shared" si="12"/>
        <v>248</v>
      </c>
      <c r="AW75" s="223">
        <f t="shared" si="20"/>
        <v>260928.24000000002</v>
      </c>
      <c r="AX75" s="369">
        <f t="shared" si="13"/>
        <v>248</v>
      </c>
      <c r="AY75" s="177">
        <f>AB75+AL75-AN75</f>
        <v>248</v>
      </c>
      <c r="AZ75" s="177">
        <f t="shared" si="4"/>
        <v>0</v>
      </c>
    </row>
    <row r="76" spans="2:52" s="225" customFormat="1" ht="20.25" customHeight="1">
      <c r="B76" s="211"/>
      <c r="C76" s="212" t="s">
        <v>39</v>
      </c>
      <c r="D76" s="213" t="s">
        <v>157</v>
      </c>
      <c r="E76" s="214" t="s">
        <v>37</v>
      </c>
      <c r="F76" s="467" t="s">
        <v>274</v>
      </c>
      <c r="G76" s="215" t="s">
        <v>38</v>
      </c>
      <c r="H76" s="215" t="s">
        <v>38</v>
      </c>
      <c r="I76" s="216"/>
      <c r="J76" s="216"/>
      <c r="K76" s="522"/>
      <c r="L76" s="216"/>
      <c r="M76" s="217"/>
      <c r="N76" s="216"/>
      <c r="O76" s="217"/>
      <c r="P76" s="216"/>
      <c r="Q76" s="217"/>
      <c r="R76" s="216"/>
      <c r="S76" s="217"/>
      <c r="T76" s="218" t="s">
        <v>309</v>
      </c>
      <c r="U76" s="218" t="s">
        <v>310</v>
      </c>
      <c r="V76" s="219" t="s">
        <v>311</v>
      </c>
      <c r="W76" s="220">
        <v>43854</v>
      </c>
      <c r="X76" s="221" t="s">
        <v>312</v>
      </c>
      <c r="Y76" s="220">
        <v>43901</v>
      </c>
      <c r="Z76" s="221"/>
      <c r="AA76" s="220"/>
      <c r="AB76" s="222">
        <v>0</v>
      </c>
      <c r="AC76" s="223">
        <v>0</v>
      </c>
      <c r="AD76" s="224"/>
      <c r="AE76" s="223"/>
      <c r="AF76" s="224">
        <v>70</v>
      </c>
      <c r="AG76" s="223">
        <v>73649.1</v>
      </c>
      <c r="AH76" s="224"/>
      <c r="AI76" s="223"/>
      <c r="AJ76" s="223"/>
      <c r="AK76" s="223"/>
      <c r="AL76" s="222">
        <f t="shared" si="18"/>
        <v>70</v>
      </c>
      <c r="AM76" s="400">
        <f t="shared" si="18"/>
        <v>73649.1</v>
      </c>
      <c r="AN76" s="222">
        <f>AB76+AL76-AV76</f>
        <v>0</v>
      </c>
      <c r="AO76" s="223">
        <f>AC76+AM76-AW76</f>
        <v>0</v>
      </c>
      <c r="AP76" s="222">
        <v>0</v>
      </c>
      <c r="AQ76" s="223">
        <v>0</v>
      </c>
      <c r="AR76" s="222">
        <v>70</v>
      </c>
      <c r="AS76" s="222"/>
      <c r="AT76" s="223">
        <v>1052.13</v>
      </c>
      <c r="AU76" s="223">
        <f t="shared" si="19"/>
        <v>0</v>
      </c>
      <c r="AV76" s="222">
        <f t="shared" si="12"/>
        <v>70</v>
      </c>
      <c r="AW76" s="223">
        <f t="shared" si="20"/>
        <v>73649.1</v>
      </c>
      <c r="AX76" s="369">
        <f t="shared" si="13"/>
        <v>70</v>
      </c>
      <c r="AY76" s="488">
        <f>AB76+AL76-AN76</f>
        <v>70</v>
      </c>
      <c r="AZ76" s="488">
        <f t="shared" si="4"/>
        <v>0</v>
      </c>
    </row>
    <row r="77" spans="2:52" s="492" customFormat="1" ht="20.25" customHeight="1" hidden="1">
      <c r="B77" s="493"/>
      <c r="C77" s="494"/>
      <c r="D77" s="495" t="s">
        <v>315</v>
      </c>
      <c r="E77" s="496" t="s">
        <v>37</v>
      </c>
      <c r="F77" s="497"/>
      <c r="G77" s="498" t="s">
        <v>38</v>
      </c>
      <c r="H77" s="498" t="s">
        <v>38</v>
      </c>
      <c r="I77" s="499">
        <v>2</v>
      </c>
      <c r="J77" s="499">
        <v>10</v>
      </c>
      <c r="K77" s="531">
        <v>5853.5</v>
      </c>
      <c r="L77" s="499">
        <v>21</v>
      </c>
      <c r="M77" s="500">
        <v>122923.08</v>
      </c>
      <c r="N77" s="499"/>
      <c r="O77" s="500"/>
      <c r="P77" s="499">
        <v>15</v>
      </c>
      <c r="Q77" s="500">
        <v>87001.8</v>
      </c>
      <c r="R77" s="499">
        <v>21</v>
      </c>
      <c r="S77" s="500">
        <v>122923.08</v>
      </c>
      <c r="T77" s="501"/>
      <c r="U77" s="501"/>
      <c r="V77" s="502"/>
      <c r="W77" s="503"/>
      <c r="X77" s="504"/>
      <c r="Y77" s="503"/>
      <c r="Z77" s="504"/>
      <c r="AA77" s="503"/>
      <c r="AB77" s="505"/>
      <c r="AC77" s="506"/>
      <c r="AD77" s="507"/>
      <c r="AE77" s="506"/>
      <c r="AF77" s="507"/>
      <c r="AG77" s="506"/>
      <c r="AH77" s="507"/>
      <c r="AI77" s="506"/>
      <c r="AJ77" s="506"/>
      <c r="AK77" s="506"/>
      <c r="AL77" s="505"/>
      <c r="AM77" s="508"/>
      <c r="AN77" s="505"/>
      <c r="AO77" s="506"/>
      <c r="AP77" s="505"/>
      <c r="AQ77" s="506"/>
      <c r="AR77" s="505"/>
      <c r="AS77" s="505"/>
      <c r="AT77" s="506"/>
      <c r="AU77" s="506"/>
      <c r="AV77" s="505"/>
      <c r="AW77" s="506"/>
      <c r="AX77" s="505"/>
      <c r="AY77" s="509"/>
      <c r="AZ77" s="509"/>
    </row>
    <row r="78" spans="2:52" s="492" customFormat="1" ht="20.25" customHeight="1" hidden="1">
      <c r="B78" s="493"/>
      <c r="C78" s="494"/>
      <c r="D78" s="495" t="s">
        <v>316</v>
      </c>
      <c r="E78" s="496" t="s">
        <v>37</v>
      </c>
      <c r="F78" s="497"/>
      <c r="G78" s="498" t="s">
        <v>38</v>
      </c>
      <c r="H78" s="498" t="s">
        <v>38</v>
      </c>
      <c r="I78" s="499">
        <v>4</v>
      </c>
      <c r="J78" s="499">
        <v>10</v>
      </c>
      <c r="K78" s="531">
        <v>27535.8</v>
      </c>
      <c r="L78" s="499">
        <v>40</v>
      </c>
      <c r="M78" s="500">
        <v>1101433.6</v>
      </c>
      <c r="N78" s="499">
        <v>15</v>
      </c>
      <c r="O78" s="500">
        <v>177785.1</v>
      </c>
      <c r="P78" s="499">
        <v>30</v>
      </c>
      <c r="Q78" s="500">
        <v>731103.6</v>
      </c>
      <c r="R78" s="499">
        <v>39</v>
      </c>
      <c r="S78" s="500">
        <v>1073897.76</v>
      </c>
      <c r="T78" s="501"/>
      <c r="U78" s="501"/>
      <c r="V78" s="502"/>
      <c r="W78" s="503"/>
      <c r="X78" s="504"/>
      <c r="Y78" s="503"/>
      <c r="Z78" s="504"/>
      <c r="AA78" s="503"/>
      <c r="AB78" s="505"/>
      <c r="AC78" s="506"/>
      <c r="AD78" s="507"/>
      <c r="AE78" s="506"/>
      <c r="AF78" s="507"/>
      <c r="AG78" s="506"/>
      <c r="AH78" s="507"/>
      <c r="AI78" s="506"/>
      <c r="AJ78" s="506"/>
      <c r="AK78" s="506"/>
      <c r="AL78" s="505"/>
      <c r="AM78" s="508"/>
      <c r="AN78" s="505"/>
      <c r="AO78" s="506"/>
      <c r="AP78" s="505"/>
      <c r="AQ78" s="506"/>
      <c r="AR78" s="505"/>
      <c r="AS78" s="505"/>
      <c r="AT78" s="506"/>
      <c r="AU78" s="506"/>
      <c r="AV78" s="505"/>
      <c r="AW78" s="506"/>
      <c r="AX78" s="505"/>
      <c r="AY78" s="509"/>
      <c r="AZ78" s="509"/>
    </row>
    <row r="79" spans="2:52" s="334" customFormat="1" ht="20.25" customHeight="1">
      <c r="B79" s="335"/>
      <c r="C79" s="336" t="s">
        <v>39</v>
      </c>
      <c r="D79" s="337" t="s">
        <v>147</v>
      </c>
      <c r="E79" s="338" t="s">
        <v>53</v>
      </c>
      <c r="F79" s="468"/>
      <c r="G79" s="339" t="s">
        <v>148</v>
      </c>
      <c r="H79" s="339" t="s">
        <v>148</v>
      </c>
      <c r="I79" s="340"/>
      <c r="J79" s="340"/>
      <c r="K79" s="523"/>
      <c r="L79" s="340"/>
      <c r="M79" s="341"/>
      <c r="N79" s="340"/>
      <c r="O79" s="341"/>
      <c r="P79" s="340"/>
      <c r="Q79" s="341"/>
      <c r="R79" s="340"/>
      <c r="S79" s="341"/>
      <c r="T79" s="342" t="s">
        <v>149</v>
      </c>
      <c r="U79" s="342" t="s">
        <v>150</v>
      </c>
      <c r="V79" s="343" t="s">
        <v>151</v>
      </c>
      <c r="W79" s="344">
        <v>43649</v>
      </c>
      <c r="X79" s="345" t="s">
        <v>152</v>
      </c>
      <c r="Y79" s="344">
        <v>43663</v>
      </c>
      <c r="Z79" s="336"/>
      <c r="AA79" s="344"/>
      <c r="AB79" s="346">
        <v>8</v>
      </c>
      <c r="AC79" s="347">
        <v>129392.15999999999</v>
      </c>
      <c r="AD79" s="348"/>
      <c r="AE79" s="347"/>
      <c r="AF79" s="348"/>
      <c r="AG79" s="347"/>
      <c r="AH79" s="348"/>
      <c r="AI79" s="347"/>
      <c r="AJ79" s="347"/>
      <c r="AK79" s="347"/>
      <c r="AL79" s="346">
        <f t="shared" si="18"/>
        <v>0</v>
      </c>
      <c r="AM79" s="407">
        <f t="shared" si="18"/>
        <v>0</v>
      </c>
      <c r="AN79" s="346">
        <f t="shared" si="17"/>
        <v>0</v>
      </c>
      <c r="AO79" s="347">
        <f t="shared" si="16"/>
        <v>0</v>
      </c>
      <c r="AP79" s="346">
        <v>8</v>
      </c>
      <c r="AQ79" s="347">
        <v>129392.15999999999</v>
      </c>
      <c r="AR79" s="348"/>
      <c r="AS79" s="346"/>
      <c r="AT79" s="347">
        <v>16174.019999999999</v>
      </c>
      <c r="AU79" s="347">
        <f aca="true" t="shared" si="21" ref="AU79:AU88">AS79*AT79</f>
        <v>0</v>
      </c>
      <c r="AV79" s="346">
        <f t="shared" si="12"/>
        <v>8</v>
      </c>
      <c r="AW79" s="347">
        <f t="shared" si="20"/>
        <v>129392.15999999999</v>
      </c>
      <c r="AX79" s="373">
        <f t="shared" si="13"/>
        <v>8</v>
      </c>
      <c r="AY79" s="177">
        <f t="shared" si="14"/>
        <v>8</v>
      </c>
      <c r="AZ79" s="177">
        <f t="shared" si="4"/>
        <v>0</v>
      </c>
    </row>
    <row r="80" spans="2:52" s="492" customFormat="1" ht="20.25" customHeight="1" hidden="1">
      <c r="B80" s="493"/>
      <c r="C80" s="336" t="s">
        <v>39</v>
      </c>
      <c r="D80" s="495" t="s">
        <v>328</v>
      </c>
      <c r="E80" s="496" t="s">
        <v>196</v>
      </c>
      <c r="F80" s="497"/>
      <c r="G80" s="498" t="s">
        <v>38</v>
      </c>
      <c r="H80" s="498" t="s">
        <v>38</v>
      </c>
      <c r="I80" s="499">
        <v>21</v>
      </c>
      <c r="J80" s="499">
        <v>10</v>
      </c>
      <c r="K80" s="531">
        <v>140.4</v>
      </c>
      <c r="L80" s="499">
        <v>210</v>
      </c>
      <c r="M80" s="500">
        <v>29486.1</v>
      </c>
      <c r="N80" s="499"/>
      <c r="O80" s="500"/>
      <c r="P80" s="499">
        <v>210</v>
      </c>
      <c r="Q80" s="500">
        <v>29072.4</v>
      </c>
      <c r="R80" s="499">
        <v>210</v>
      </c>
      <c r="S80" s="500">
        <v>29486.1</v>
      </c>
      <c r="T80" s="501"/>
      <c r="U80" s="501"/>
      <c r="V80" s="502"/>
      <c r="W80" s="503"/>
      <c r="X80" s="504"/>
      <c r="Y80" s="503"/>
      <c r="Z80" s="494"/>
      <c r="AA80" s="503"/>
      <c r="AB80" s="505"/>
      <c r="AC80" s="506"/>
      <c r="AD80" s="507"/>
      <c r="AE80" s="506"/>
      <c r="AF80" s="507"/>
      <c r="AG80" s="506"/>
      <c r="AH80" s="507"/>
      <c r="AI80" s="506"/>
      <c r="AJ80" s="506"/>
      <c r="AK80" s="506"/>
      <c r="AL80" s="346">
        <f aca="true" t="shared" si="22" ref="AL80:AM84">AD80+AF80+AH80</f>
        <v>0</v>
      </c>
      <c r="AM80" s="407">
        <f t="shared" si="22"/>
        <v>0</v>
      </c>
      <c r="AN80" s="346">
        <f aca="true" t="shared" si="23" ref="AN80:AO84">AB80+AL80-AV80</f>
        <v>0</v>
      </c>
      <c r="AO80" s="347">
        <f t="shared" si="23"/>
        <v>0</v>
      </c>
      <c r="AP80" s="505"/>
      <c r="AQ80" s="506"/>
      <c r="AR80" s="507"/>
      <c r="AS80" s="505"/>
      <c r="AT80" s="506"/>
      <c r="AU80" s="347">
        <f t="shared" si="21"/>
        <v>0</v>
      </c>
      <c r="AV80" s="346">
        <f>AP80+AR80-AS80</f>
        <v>0</v>
      </c>
      <c r="AW80" s="347">
        <f>AV80*AT80</f>
        <v>0</v>
      </c>
      <c r="AX80" s="346">
        <f>AV80</f>
        <v>0</v>
      </c>
      <c r="AY80" s="509"/>
      <c r="AZ80" s="509"/>
    </row>
    <row r="81" spans="2:52" s="492" customFormat="1" ht="20.25" customHeight="1" hidden="1">
      <c r="B81" s="493"/>
      <c r="C81" s="336" t="s">
        <v>39</v>
      </c>
      <c r="D81" s="495" t="s">
        <v>321</v>
      </c>
      <c r="E81" s="496" t="s">
        <v>46</v>
      </c>
      <c r="F81" s="497"/>
      <c r="G81" s="498" t="s">
        <v>38</v>
      </c>
      <c r="H81" s="498" t="s">
        <v>38</v>
      </c>
      <c r="I81" s="499">
        <v>3</v>
      </c>
      <c r="J81" s="499">
        <v>10</v>
      </c>
      <c r="K81" s="531">
        <v>277.7</v>
      </c>
      <c r="L81" s="499">
        <v>27</v>
      </c>
      <c r="M81" s="500">
        <v>7497.9</v>
      </c>
      <c r="N81" s="499"/>
      <c r="O81" s="500"/>
      <c r="P81" s="499">
        <v>20</v>
      </c>
      <c r="Q81" s="550">
        <v>7871.4</v>
      </c>
      <c r="R81" s="499"/>
      <c r="S81" s="500"/>
      <c r="T81" s="501"/>
      <c r="U81" s="501"/>
      <c r="V81" s="502"/>
      <c r="W81" s="503"/>
      <c r="X81" s="504"/>
      <c r="Y81" s="503"/>
      <c r="Z81" s="494"/>
      <c r="AA81" s="503"/>
      <c r="AB81" s="505"/>
      <c r="AC81" s="506"/>
      <c r="AD81" s="507"/>
      <c r="AE81" s="506"/>
      <c r="AF81" s="507"/>
      <c r="AG81" s="506"/>
      <c r="AH81" s="507"/>
      <c r="AI81" s="506"/>
      <c r="AJ81" s="506"/>
      <c r="AK81" s="506"/>
      <c r="AL81" s="346">
        <f t="shared" si="22"/>
        <v>0</v>
      </c>
      <c r="AM81" s="407">
        <f t="shared" si="22"/>
        <v>0</v>
      </c>
      <c r="AN81" s="346">
        <f t="shared" si="23"/>
        <v>0</v>
      </c>
      <c r="AO81" s="347">
        <f t="shared" si="23"/>
        <v>0</v>
      </c>
      <c r="AP81" s="505"/>
      <c r="AQ81" s="506"/>
      <c r="AR81" s="507"/>
      <c r="AS81" s="505"/>
      <c r="AT81" s="506"/>
      <c r="AU81" s="347">
        <f t="shared" si="21"/>
        <v>0</v>
      </c>
      <c r="AV81" s="346">
        <f>AP81+AR81-AS81</f>
        <v>0</v>
      </c>
      <c r="AW81" s="347">
        <f>AV81*AT81</f>
        <v>0</v>
      </c>
      <c r="AX81" s="346">
        <f>AV81</f>
        <v>0</v>
      </c>
      <c r="AY81" s="509"/>
      <c r="AZ81" s="509"/>
    </row>
    <row r="82" spans="2:52" s="492" customFormat="1" ht="20.25" customHeight="1" hidden="1">
      <c r="B82" s="493"/>
      <c r="C82" s="336" t="s">
        <v>39</v>
      </c>
      <c r="D82" s="539" t="s">
        <v>317</v>
      </c>
      <c r="E82" s="496" t="s">
        <v>318</v>
      </c>
      <c r="F82" s="497"/>
      <c r="G82" s="498" t="s">
        <v>38</v>
      </c>
      <c r="H82" s="498" t="s">
        <v>38</v>
      </c>
      <c r="I82" s="499">
        <v>27</v>
      </c>
      <c r="J82" s="499">
        <v>10</v>
      </c>
      <c r="K82" s="531">
        <v>612.7</v>
      </c>
      <c r="L82" s="499">
        <v>270</v>
      </c>
      <c r="M82" s="500">
        <v>165426.3</v>
      </c>
      <c r="N82" s="499">
        <v>80</v>
      </c>
      <c r="O82" s="500">
        <v>149328.8</v>
      </c>
      <c r="P82" s="499">
        <v>270</v>
      </c>
      <c r="Q82" s="500">
        <v>94311</v>
      </c>
      <c r="R82" s="499">
        <v>180</v>
      </c>
      <c r="S82" s="500">
        <v>110284.2</v>
      </c>
      <c r="T82" s="501"/>
      <c r="U82" s="501"/>
      <c r="V82" s="502"/>
      <c r="W82" s="503"/>
      <c r="X82" s="504"/>
      <c r="Y82" s="503"/>
      <c r="Z82" s="494"/>
      <c r="AA82" s="503"/>
      <c r="AB82" s="505"/>
      <c r="AC82" s="506"/>
      <c r="AD82" s="507"/>
      <c r="AE82" s="506"/>
      <c r="AF82" s="507"/>
      <c r="AG82" s="506"/>
      <c r="AH82" s="507"/>
      <c r="AI82" s="506"/>
      <c r="AJ82" s="506"/>
      <c r="AK82" s="506"/>
      <c r="AL82" s="346">
        <f t="shared" si="22"/>
        <v>0</v>
      </c>
      <c r="AM82" s="407">
        <f t="shared" si="22"/>
        <v>0</v>
      </c>
      <c r="AN82" s="346">
        <f t="shared" si="23"/>
        <v>0</v>
      </c>
      <c r="AO82" s="347">
        <f t="shared" si="23"/>
        <v>0</v>
      </c>
      <c r="AP82" s="505"/>
      <c r="AQ82" s="506"/>
      <c r="AR82" s="507"/>
      <c r="AS82" s="505"/>
      <c r="AT82" s="506"/>
      <c r="AU82" s="347">
        <f t="shared" si="21"/>
        <v>0</v>
      </c>
      <c r="AV82" s="346">
        <f>AP82+AR82-AS82</f>
        <v>0</v>
      </c>
      <c r="AW82" s="347">
        <f>AV82*AT82</f>
        <v>0</v>
      </c>
      <c r="AX82" s="346">
        <f>AV82</f>
        <v>0</v>
      </c>
      <c r="AY82" s="509"/>
      <c r="AZ82" s="509"/>
    </row>
    <row r="83" spans="2:52" s="551" customFormat="1" ht="20.25" customHeight="1">
      <c r="B83" s="552"/>
      <c r="C83" s="553" t="s">
        <v>39</v>
      </c>
      <c r="D83" s="569" t="s">
        <v>334</v>
      </c>
      <c r="E83" s="554" t="s">
        <v>196</v>
      </c>
      <c r="F83" s="555" t="s">
        <v>335</v>
      </c>
      <c r="G83" s="556" t="s">
        <v>38</v>
      </c>
      <c r="H83" s="556" t="s">
        <v>38</v>
      </c>
      <c r="I83" s="557"/>
      <c r="J83" s="557"/>
      <c r="K83" s="558"/>
      <c r="L83" s="557"/>
      <c r="M83" s="559"/>
      <c r="N83" s="557"/>
      <c r="O83" s="559"/>
      <c r="P83" s="557"/>
      <c r="Q83" s="559"/>
      <c r="R83" s="557"/>
      <c r="S83" s="559"/>
      <c r="T83" s="560" t="s">
        <v>336</v>
      </c>
      <c r="U83" s="560" t="s">
        <v>208</v>
      </c>
      <c r="V83" s="561" t="s">
        <v>337</v>
      </c>
      <c r="W83" s="562">
        <v>43888</v>
      </c>
      <c r="X83" s="563" t="s">
        <v>338</v>
      </c>
      <c r="Y83" s="562">
        <v>43914</v>
      </c>
      <c r="Z83" s="553"/>
      <c r="AA83" s="562"/>
      <c r="AB83" s="564">
        <v>0</v>
      </c>
      <c r="AC83" s="565">
        <v>0</v>
      </c>
      <c r="AD83" s="566"/>
      <c r="AE83" s="565"/>
      <c r="AF83" s="566">
        <v>587</v>
      </c>
      <c r="AG83" s="565">
        <v>78652.13</v>
      </c>
      <c r="AH83" s="566"/>
      <c r="AI83" s="565"/>
      <c r="AJ83" s="565"/>
      <c r="AK83" s="565"/>
      <c r="AL83" s="564">
        <f t="shared" si="22"/>
        <v>587</v>
      </c>
      <c r="AM83" s="567">
        <f t="shared" si="22"/>
        <v>78652.13</v>
      </c>
      <c r="AN83" s="564">
        <f t="shared" si="23"/>
        <v>0</v>
      </c>
      <c r="AO83" s="565">
        <f t="shared" si="23"/>
        <v>0</v>
      </c>
      <c r="AP83" s="564">
        <v>0</v>
      </c>
      <c r="AQ83" s="565">
        <v>0</v>
      </c>
      <c r="AR83" s="566">
        <v>587</v>
      </c>
      <c r="AS83" s="564"/>
      <c r="AT83" s="565">
        <v>133.99</v>
      </c>
      <c r="AU83" s="565">
        <f t="shared" si="21"/>
        <v>0</v>
      </c>
      <c r="AV83" s="564">
        <f>AP83+AR83-AS83</f>
        <v>587</v>
      </c>
      <c r="AW83" s="565">
        <f>AV83*AT83</f>
        <v>78652.13</v>
      </c>
      <c r="AX83" s="576">
        <f>AV83</f>
        <v>587</v>
      </c>
      <c r="AY83" s="568"/>
      <c r="AZ83" s="568"/>
    </row>
    <row r="84" spans="2:52" s="273" customFormat="1" ht="20.25" customHeight="1">
      <c r="B84" s="258"/>
      <c r="C84" s="259" t="s">
        <v>39</v>
      </c>
      <c r="D84" s="570" t="s">
        <v>329</v>
      </c>
      <c r="E84" s="261" t="s">
        <v>95</v>
      </c>
      <c r="F84" s="471" t="s">
        <v>271</v>
      </c>
      <c r="G84" s="262" t="s">
        <v>38</v>
      </c>
      <c r="H84" s="262" t="s">
        <v>38</v>
      </c>
      <c r="I84" s="263"/>
      <c r="J84" s="263"/>
      <c r="K84" s="526"/>
      <c r="L84" s="263"/>
      <c r="M84" s="264"/>
      <c r="N84" s="263"/>
      <c r="O84" s="264"/>
      <c r="P84" s="263"/>
      <c r="Q84" s="264"/>
      <c r="R84" s="263"/>
      <c r="S84" s="264"/>
      <c r="T84" s="265" t="s">
        <v>330</v>
      </c>
      <c r="U84" s="265" t="s">
        <v>331</v>
      </c>
      <c r="V84" s="266" t="s">
        <v>311</v>
      </c>
      <c r="W84" s="267">
        <v>43854</v>
      </c>
      <c r="X84" s="268" t="s">
        <v>332</v>
      </c>
      <c r="Y84" s="267">
        <v>43914</v>
      </c>
      <c r="Z84" s="259"/>
      <c r="AA84" s="267"/>
      <c r="AB84" s="269">
        <v>0</v>
      </c>
      <c r="AC84" s="270">
        <v>0</v>
      </c>
      <c r="AD84" s="271"/>
      <c r="AE84" s="270"/>
      <c r="AF84" s="271">
        <v>135</v>
      </c>
      <c r="AG84" s="270">
        <v>5780.7</v>
      </c>
      <c r="AH84" s="271"/>
      <c r="AI84" s="270"/>
      <c r="AJ84" s="270"/>
      <c r="AK84" s="270"/>
      <c r="AL84" s="269">
        <f t="shared" si="22"/>
        <v>135</v>
      </c>
      <c r="AM84" s="404">
        <f t="shared" si="22"/>
        <v>5780.7</v>
      </c>
      <c r="AN84" s="269">
        <f t="shared" si="23"/>
        <v>0</v>
      </c>
      <c r="AO84" s="270">
        <f t="shared" si="23"/>
        <v>0</v>
      </c>
      <c r="AP84" s="269">
        <v>0</v>
      </c>
      <c r="AQ84" s="270">
        <v>0</v>
      </c>
      <c r="AR84" s="269">
        <v>135</v>
      </c>
      <c r="AS84" s="269"/>
      <c r="AT84" s="270">
        <v>42.82</v>
      </c>
      <c r="AU84" s="270">
        <f t="shared" si="21"/>
        <v>0</v>
      </c>
      <c r="AV84" s="269">
        <f>AP84+AR84-AS84</f>
        <v>135</v>
      </c>
      <c r="AW84" s="270">
        <f>AV84*AT84</f>
        <v>5780.7</v>
      </c>
      <c r="AX84" s="371">
        <f>AV84</f>
        <v>135</v>
      </c>
      <c r="AY84" s="272"/>
      <c r="AZ84" s="272"/>
    </row>
    <row r="85" spans="2:52" s="317" customFormat="1" ht="20.25" customHeight="1">
      <c r="B85" s="304"/>
      <c r="C85" s="305" t="s">
        <v>39</v>
      </c>
      <c r="D85" s="306" t="s">
        <v>108</v>
      </c>
      <c r="E85" s="307" t="s">
        <v>81</v>
      </c>
      <c r="F85" s="469"/>
      <c r="G85" s="308" t="s">
        <v>38</v>
      </c>
      <c r="H85" s="308" t="s">
        <v>38</v>
      </c>
      <c r="I85" s="309">
        <v>14</v>
      </c>
      <c r="J85" s="309">
        <v>20</v>
      </c>
      <c r="K85" s="524">
        <v>102.1</v>
      </c>
      <c r="L85" s="309">
        <v>270</v>
      </c>
      <c r="M85" s="310">
        <v>27572.4</v>
      </c>
      <c r="N85" s="309">
        <v>300</v>
      </c>
      <c r="O85" s="310">
        <v>46101</v>
      </c>
      <c r="P85" s="309">
        <v>300</v>
      </c>
      <c r="Q85" s="310">
        <v>36618</v>
      </c>
      <c r="R85" s="309">
        <v>171</v>
      </c>
      <c r="S85" s="310">
        <v>17462.52</v>
      </c>
      <c r="T85" s="311" t="s">
        <v>82</v>
      </c>
      <c r="U85" s="311" t="s">
        <v>83</v>
      </c>
      <c r="V85" s="312" t="s">
        <v>65</v>
      </c>
      <c r="W85" s="313">
        <v>43329</v>
      </c>
      <c r="X85" s="318" t="s">
        <v>66</v>
      </c>
      <c r="Y85" s="313">
        <v>43354</v>
      </c>
      <c r="Z85" s="318"/>
      <c r="AA85" s="313"/>
      <c r="AB85" s="314">
        <v>172</v>
      </c>
      <c r="AC85" s="315">
        <v>17432.2</v>
      </c>
      <c r="AD85" s="316"/>
      <c r="AE85" s="315"/>
      <c r="AF85" s="316"/>
      <c r="AG85" s="315"/>
      <c r="AH85" s="316"/>
      <c r="AI85" s="315"/>
      <c r="AJ85" s="315"/>
      <c r="AK85" s="315"/>
      <c r="AL85" s="314">
        <f t="shared" si="18"/>
        <v>0</v>
      </c>
      <c r="AM85" s="408">
        <f t="shared" si="18"/>
        <v>0</v>
      </c>
      <c r="AN85" s="314">
        <f t="shared" si="17"/>
        <v>40</v>
      </c>
      <c r="AO85" s="315">
        <f t="shared" si="16"/>
        <v>4054.000000000002</v>
      </c>
      <c r="AP85" s="314">
        <v>148</v>
      </c>
      <c r="AQ85" s="315">
        <v>14999.8</v>
      </c>
      <c r="AR85" s="314"/>
      <c r="AS85" s="314">
        <v>16</v>
      </c>
      <c r="AT85" s="315">
        <v>101.35</v>
      </c>
      <c r="AU85" s="315">
        <f t="shared" si="21"/>
        <v>1621.6</v>
      </c>
      <c r="AV85" s="314">
        <f t="shared" si="12"/>
        <v>132</v>
      </c>
      <c r="AW85" s="315">
        <f t="shared" si="20"/>
        <v>13378.199999999999</v>
      </c>
      <c r="AX85" s="375">
        <f t="shared" si="13"/>
        <v>132</v>
      </c>
      <c r="AY85" s="177">
        <f t="shared" si="14"/>
        <v>132</v>
      </c>
      <c r="AZ85" s="177">
        <f t="shared" si="4"/>
        <v>0</v>
      </c>
    </row>
    <row r="86" spans="2:52" s="317" customFormat="1" ht="20.25" customHeight="1">
      <c r="B86" s="304"/>
      <c r="C86" s="305" t="s">
        <v>39</v>
      </c>
      <c r="D86" s="306" t="s">
        <v>108</v>
      </c>
      <c r="E86" s="307" t="s">
        <v>81</v>
      </c>
      <c r="F86" s="469"/>
      <c r="G86" s="308" t="s">
        <v>38</v>
      </c>
      <c r="H86" s="308" t="s">
        <v>38</v>
      </c>
      <c r="I86" s="309"/>
      <c r="J86" s="309"/>
      <c r="K86" s="524"/>
      <c r="L86" s="309"/>
      <c r="M86" s="310"/>
      <c r="N86" s="309"/>
      <c r="O86" s="310"/>
      <c r="P86" s="309"/>
      <c r="Q86" s="310"/>
      <c r="R86" s="309"/>
      <c r="S86" s="310"/>
      <c r="T86" s="311" t="s">
        <v>84</v>
      </c>
      <c r="U86" s="311" t="s">
        <v>85</v>
      </c>
      <c r="V86" s="312" t="s">
        <v>51</v>
      </c>
      <c r="W86" s="313">
        <v>43434</v>
      </c>
      <c r="X86" s="318" t="s">
        <v>52</v>
      </c>
      <c r="Y86" s="313">
        <v>43446</v>
      </c>
      <c r="Z86" s="318"/>
      <c r="AA86" s="313"/>
      <c r="AB86" s="314">
        <v>171</v>
      </c>
      <c r="AC86" s="315">
        <v>18278.19</v>
      </c>
      <c r="AD86" s="316"/>
      <c r="AE86" s="315"/>
      <c r="AF86" s="316"/>
      <c r="AG86" s="315"/>
      <c r="AH86" s="316"/>
      <c r="AI86" s="315"/>
      <c r="AJ86" s="315"/>
      <c r="AK86" s="315"/>
      <c r="AL86" s="314">
        <f>AD86+AF86+AH86</f>
        <v>0</v>
      </c>
      <c r="AM86" s="408">
        <f>AE86+AG86+AI86</f>
        <v>0</v>
      </c>
      <c r="AN86" s="314">
        <f>AB86+AL86-AV86</f>
        <v>0</v>
      </c>
      <c r="AO86" s="315">
        <f>AC86+AM86-AW86</f>
        <v>0</v>
      </c>
      <c r="AP86" s="314">
        <v>171</v>
      </c>
      <c r="AQ86" s="315">
        <v>18278.19</v>
      </c>
      <c r="AR86" s="314"/>
      <c r="AS86" s="314"/>
      <c r="AT86" s="315">
        <v>106.89</v>
      </c>
      <c r="AU86" s="315">
        <f t="shared" si="21"/>
        <v>0</v>
      </c>
      <c r="AV86" s="314">
        <f t="shared" si="12"/>
        <v>171</v>
      </c>
      <c r="AW86" s="315">
        <f t="shared" si="20"/>
        <v>18278.19</v>
      </c>
      <c r="AX86" s="375">
        <f t="shared" si="13"/>
        <v>171</v>
      </c>
      <c r="AY86" s="177">
        <f t="shared" si="14"/>
        <v>171</v>
      </c>
      <c r="AZ86" s="177">
        <f t="shared" si="4"/>
        <v>0</v>
      </c>
    </row>
    <row r="87" spans="2:52" s="317" customFormat="1" ht="20.25" customHeight="1">
      <c r="B87" s="304"/>
      <c r="C87" s="305" t="s">
        <v>39</v>
      </c>
      <c r="D87" s="306" t="s">
        <v>108</v>
      </c>
      <c r="E87" s="307" t="s">
        <v>81</v>
      </c>
      <c r="F87" s="469" t="s">
        <v>339</v>
      </c>
      <c r="G87" s="308" t="s">
        <v>38</v>
      </c>
      <c r="H87" s="308" t="s">
        <v>38</v>
      </c>
      <c r="I87" s="309"/>
      <c r="J87" s="309"/>
      <c r="K87" s="524"/>
      <c r="L87" s="309"/>
      <c r="M87" s="310"/>
      <c r="N87" s="309"/>
      <c r="O87" s="310"/>
      <c r="P87" s="309"/>
      <c r="Q87" s="310"/>
      <c r="R87" s="309"/>
      <c r="S87" s="310"/>
      <c r="T87" s="311" t="s">
        <v>342</v>
      </c>
      <c r="U87" s="311" t="s">
        <v>343</v>
      </c>
      <c r="V87" s="312" t="s">
        <v>337</v>
      </c>
      <c r="W87" s="313">
        <v>43888</v>
      </c>
      <c r="X87" s="318" t="s">
        <v>338</v>
      </c>
      <c r="Y87" s="313">
        <v>43914</v>
      </c>
      <c r="Z87" s="318"/>
      <c r="AA87" s="313"/>
      <c r="AB87" s="314">
        <v>0</v>
      </c>
      <c r="AC87" s="315">
        <v>0</v>
      </c>
      <c r="AD87" s="316"/>
      <c r="AE87" s="315"/>
      <c r="AF87" s="316">
        <v>275</v>
      </c>
      <c r="AG87" s="315">
        <v>52148.25</v>
      </c>
      <c r="AH87" s="316"/>
      <c r="AI87" s="315"/>
      <c r="AJ87" s="315"/>
      <c r="AK87" s="315"/>
      <c r="AL87" s="314">
        <f>AD87+AF87+AH87</f>
        <v>275</v>
      </c>
      <c r="AM87" s="408">
        <f>AE87+AG87+AI87</f>
        <v>52148.25</v>
      </c>
      <c r="AN87" s="314">
        <f>AB87+AL87-AV87</f>
        <v>0</v>
      </c>
      <c r="AO87" s="315">
        <f>AC87+AM87-AW87</f>
        <v>0</v>
      </c>
      <c r="AP87" s="314">
        <v>0</v>
      </c>
      <c r="AQ87" s="315">
        <v>0</v>
      </c>
      <c r="AR87" s="314">
        <v>275</v>
      </c>
      <c r="AS87" s="314"/>
      <c r="AT87" s="315">
        <v>189.63</v>
      </c>
      <c r="AU87" s="315">
        <f t="shared" si="21"/>
        <v>0</v>
      </c>
      <c r="AV87" s="314">
        <f>AP87+AR87-AS87</f>
        <v>275</v>
      </c>
      <c r="AW87" s="315">
        <f>AV87*AT87</f>
        <v>52148.25</v>
      </c>
      <c r="AX87" s="375">
        <f>AV87</f>
        <v>275</v>
      </c>
      <c r="AY87" s="177"/>
      <c r="AZ87" s="177"/>
    </row>
    <row r="88" spans="2:52" s="225" customFormat="1" ht="20.25" customHeight="1">
      <c r="B88" s="211"/>
      <c r="C88" s="212" t="s">
        <v>39</v>
      </c>
      <c r="D88" s="213" t="s">
        <v>109</v>
      </c>
      <c r="E88" s="214" t="s">
        <v>81</v>
      </c>
      <c r="F88" s="467"/>
      <c r="G88" s="215" t="s">
        <v>38</v>
      </c>
      <c r="H88" s="215" t="s">
        <v>38</v>
      </c>
      <c r="I88" s="216">
        <v>4</v>
      </c>
      <c r="J88" s="216">
        <v>10</v>
      </c>
      <c r="K88" s="522">
        <v>221.3</v>
      </c>
      <c r="L88" s="216">
        <v>40</v>
      </c>
      <c r="M88" s="217">
        <v>8850</v>
      </c>
      <c r="N88" s="216"/>
      <c r="O88" s="217"/>
      <c r="P88" s="216">
        <v>10</v>
      </c>
      <c r="Q88" s="217">
        <v>3370.2</v>
      </c>
      <c r="R88" s="216">
        <v>39</v>
      </c>
      <c r="S88" s="217">
        <v>8628.75</v>
      </c>
      <c r="T88" s="218" t="s">
        <v>86</v>
      </c>
      <c r="U88" s="218" t="s">
        <v>87</v>
      </c>
      <c r="V88" s="219" t="s">
        <v>51</v>
      </c>
      <c r="W88" s="220">
        <v>43434</v>
      </c>
      <c r="X88" s="221" t="s">
        <v>52</v>
      </c>
      <c r="Y88" s="220">
        <v>43446</v>
      </c>
      <c r="Z88" s="221"/>
      <c r="AA88" s="220"/>
      <c r="AB88" s="222">
        <v>34</v>
      </c>
      <c r="AC88" s="223">
        <v>7874.06</v>
      </c>
      <c r="AD88" s="224"/>
      <c r="AE88" s="223"/>
      <c r="AF88" s="224"/>
      <c r="AG88" s="223"/>
      <c r="AH88" s="224"/>
      <c r="AI88" s="223"/>
      <c r="AJ88" s="223"/>
      <c r="AK88" s="223"/>
      <c r="AL88" s="222">
        <f t="shared" si="18"/>
        <v>0</v>
      </c>
      <c r="AM88" s="400">
        <f t="shared" si="18"/>
        <v>0</v>
      </c>
      <c r="AN88" s="222">
        <f t="shared" si="17"/>
        <v>0</v>
      </c>
      <c r="AO88" s="223">
        <f t="shared" si="16"/>
        <v>0</v>
      </c>
      <c r="AP88" s="222">
        <v>34</v>
      </c>
      <c r="AQ88" s="223">
        <v>7874.06</v>
      </c>
      <c r="AR88" s="222"/>
      <c r="AS88" s="222"/>
      <c r="AT88" s="223">
        <v>231.59</v>
      </c>
      <c r="AU88" s="223">
        <f t="shared" si="21"/>
        <v>0</v>
      </c>
      <c r="AV88" s="222">
        <f t="shared" si="12"/>
        <v>34</v>
      </c>
      <c r="AW88" s="223">
        <f t="shared" si="20"/>
        <v>7874.06</v>
      </c>
      <c r="AX88" s="369">
        <f t="shared" si="13"/>
        <v>34</v>
      </c>
      <c r="AY88" s="488">
        <f t="shared" si="14"/>
        <v>34</v>
      </c>
      <c r="AZ88" s="488">
        <f>AY88-SUM(AX88:AX88)</f>
        <v>0</v>
      </c>
    </row>
    <row r="89" spans="2:52" s="225" customFormat="1" ht="20.25" customHeight="1" hidden="1">
      <c r="B89" s="211"/>
      <c r="C89" s="212" t="s">
        <v>39</v>
      </c>
      <c r="D89" s="213" t="s">
        <v>109</v>
      </c>
      <c r="E89" s="214" t="s">
        <v>81</v>
      </c>
      <c r="F89" s="467"/>
      <c r="G89" s="215" t="s">
        <v>38</v>
      </c>
      <c r="H89" s="215" t="s">
        <v>38</v>
      </c>
      <c r="I89" s="571">
        <v>9.9</v>
      </c>
      <c r="J89" s="571">
        <v>10</v>
      </c>
      <c r="K89" s="572">
        <v>137.86</v>
      </c>
      <c r="L89" s="571">
        <v>99</v>
      </c>
      <c r="M89" s="573">
        <v>13648.140000000001</v>
      </c>
      <c r="N89" s="571"/>
      <c r="O89" s="573"/>
      <c r="P89" s="571"/>
      <c r="Q89" s="573"/>
      <c r="R89" s="571">
        <v>50</v>
      </c>
      <c r="S89" s="217">
        <v>6893</v>
      </c>
      <c r="T89" s="218"/>
      <c r="U89" s="218"/>
      <c r="V89" s="219"/>
      <c r="W89" s="220"/>
      <c r="X89" s="221"/>
      <c r="Y89" s="220"/>
      <c r="Z89" s="221"/>
      <c r="AA89" s="220"/>
      <c r="AB89" s="222"/>
      <c r="AC89" s="223"/>
      <c r="AD89" s="224"/>
      <c r="AE89" s="223"/>
      <c r="AF89" s="224"/>
      <c r="AG89" s="223"/>
      <c r="AH89" s="224"/>
      <c r="AI89" s="223"/>
      <c r="AJ89" s="223"/>
      <c r="AK89" s="223"/>
      <c r="AL89" s="222">
        <f aca="true" t="shared" si="24" ref="AL89:AL95">AD89+AF89+AH89</f>
        <v>0</v>
      </c>
      <c r="AM89" s="400">
        <f aca="true" t="shared" si="25" ref="AM89:AM95">AE89+AG89+AI89</f>
        <v>0</v>
      </c>
      <c r="AN89" s="222">
        <f aca="true" t="shared" si="26" ref="AN89:AN95">AB89+AL89-AV89</f>
        <v>0</v>
      </c>
      <c r="AO89" s="223">
        <f aca="true" t="shared" si="27" ref="AO89:AO95">AC89+AM89-AW89</f>
        <v>0</v>
      </c>
      <c r="AP89" s="222"/>
      <c r="AQ89" s="223"/>
      <c r="AR89" s="222"/>
      <c r="AS89" s="222"/>
      <c r="AT89" s="223"/>
      <c r="AU89" s="223">
        <f aca="true" t="shared" si="28" ref="AU89:AU95">AS89*AT89</f>
        <v>0</v>
      </c>
      <c r="AV89" s="222">
        <f aca="true" t="shared" si="29" ref="AV89:AV95">AP89+AR89-AS89</f>
        <v>0</v>
      </c>
      <c r="AW89" s="223">
        <f aca="true" t="shared" si="30" ref="AW89:AW95">AV89*AT89</f>
        <v>0</v>
      </c>
      <c r="AX89" s="369">
        <f aca="true" t="shared" si="31" ref="AX89:AX95">AV89</f>
        <v>0</v>
      </c>
      <c r="AY89" s="488"/>
      <c r="AZ89" s="488"/>
    </row>
    <row r="90" spans="2:52" s="225" customFormat="1" ht="20.25" customHeight="1" hidden="1">
      <c r="B90" s="211"/>
      <c r="C90" s="212" t="s">
        <v>39</v>
      </c>
      <c r="D90" s="213" t="s">
        <v>109</v>
      </c>
      <c r="E90" s="214" t="s">
        <v>81</v>
      </c>
      <c r="F90" s="467"/>
      <c r="G90" s="215" t="s">
        <v>38</v>
      </c>
      <c r="H90" s="215" t="s">
        <v>38</v>
      </c>
      <c r="I90" s="571">
        <v>4</v>
      </c>
      <c r="J90" s="571">
        <v>10</v>
      </c>
      <c r="K90" s="572">
        <v>1097.74</v>
      </c>
      <c r="L90" s="571">
        <v>40</v>
      </c>
      <c r="M90" s="573">
        <v>43909.6</v>
      </c>
      <c r="N90" s="571"/>
      <c r="O90" s="573"/>
      <c r="P90" s="571"/>
      <c r="Q90" s="573"/>
      <c r="R90" s="571">
        <v>10</v>
      </c>
      <c r="S90" s="217">
        <v>10977.4</v>
      </c>
      <c r="T90" s="218"/>
      <c r="U90" s="218"/>
      <c r="V90" s="219"/>
      <c r="W90" s="220"/>
      <c r="X90" s="221"/>
      <c r="Y90" s="220"/>
      <c r="Z90" s="221"/>
      <c r="AA90" s="220"/>
      <c r="AB90" s="222"/>
      <c r="AC90" s="223"/>
      <c r="AD90" s="224"/>
      <c r="AE90" s="223"/>
      <c r="AF90" s="224"/>
      <c r="AG90" s="223"/>
      <c r="AH90" s="224"/>
      <c r="AI90" s="223"/>
      <c r="AJ90" s="223"/>
      <c r="AK90" s="223"/>
      <c r="AL90" s="222">
        <f t="shared" si="24"/>
        <v>0</v>
      </c>
      <c r="AM90" s="400">
        <f t="shared" si="25"/>
        <v>0</v>
      </c>
      <c r="AN90" s="222">
        <f t="shared" si="26"/>
        <v>0</v>
      </c>
      <c r="AO90" s="223">
        <f t="shared" si="27"/>
        <v>0</v>
      </c>
      <c r="AP90" s="222"/>
      <c r="AQ90" s="223"/>
      <c r="AR90" s="222"/>
      <c r="AS90" s="222"/>
      <c r="AT90" s="223"/>
      <c r="AU90" s="223">
        <f t="shared" si="28"/>
        <v>0</v>
      </c>
      <c r="AV90" s="222">
        <f t="shared" si="29"/>
        <v>0</v>
      </c>
      <c r="AW90" s="223">
        <f t="shared" si="30"/>
        <v>0</v>
      </c>
      <c r="AX90" s="369">
        <f t="shared" si="31"/>
        <v>0</v>
      </c>
      <c r="AY90" s="488"/>
      <c r="AZ90" s="488"/>
    </row>
    <row r="91" spans="2:52" s="225" customFormat="1" ht="20.25" customHeight="1" hidden="1">
      <c r="B91" s="211"/>
      <c r="C91" s="212" t="s">
        <v>39</v>
      </c>
      <c r="D91" s="213" t="s">
        <v>109</v>
      </c>
      <c r="E91" s="214" t="s">
        <v>81</v>
      </c>
      <c r="F91" s="467"/>
      <c r="G91" s="215" t="s">
        <v>38</v>
      </c>
      <c r="H91" s="215" t="s">
        <v>38</v>
      </c>
      <c r="I91" s="571">
        <v>10</v>
      </c>
      <c r="J91" s="571">
        <v>5</v>
      </c>
      <c r="K91" s="572">
        <v>99</v>
      </c>
      <c r="L91" s="571">
        <v>50</v>
      </c>
      <c r="M91" s="573">
        <v>4950</v>
      </c>
      <c r="N91" s="571"/>
      <c r="O91" s="573"/>
      <c r="P91" s="571"/>
      <c r="Q91" s="573"/>
      <c r="R91" s="571">
        <v>30</v>
      </c>
      <c r="S91" s="217">
        <v>2970</v>
      </c>
      <c r="T91" s="218"/>
      <c r="U91" s="218"/>
      <c r="V91" s="219"/>
      <c r="W91" s="220"/>
      <c r="X91" s="221"/>
      <c r="Y91" s="220"/>
      <c r="Z91" s="221"/>
      <c r="AA91" s="220"/>
      <c r="AB91" s="222"/>
      <c r="AC91" s="223"/>
      <c r="AD91" s="224"/>
      <c r="AE91" s="223"/>
      <c r="AF91" s="224"/>
      <c r="AG91" s="223"/>
      <c r="AH91" s="224"/>
      <c r="AI91" s="223"/>
      <c r="AJ91" s="223"/>
      <c r="AK91" s="223"/>
      <c r="AL91" s="222">
        <f t="shared" si="24"/>
        <v>0</v>
      </c>
      <c r="AM91" s="400">
        <f t="shared" si="25"/>
        <v>0</v>
      </c>
      <c r="AN91" s="222">
        <f t="shared" si="26"/>
        <v>0</v>
      </c>
      <c r="AO91" s="223">
        <f t="shared" si="27"/>
        <v>0</v>
      </c>
      <c r="AP91" s="222"/>
      <c r="AQ91" s="223"/>
      <c r="AR91" s="222"/>
      <c r="AS91" s="222"/>
      <c r="AT91" s="223"/>
      <c r="AU91" s="223">
        <f t="shared" si="28"/>
        <v>0</v>
      </c>
      <c r="AV91" s="222">
        <f t="shared" si="29"/>
        <v>0</v>
      </c>
      <c r="AW91" s="223">
        <f t="shared" si="30"/>
        <v>0</v>
      </c>
      <c r="AX91" s="369">
        <f t="shared" si="31"/>
        <v>0</v>
      </c>
      <c r="AY91" s="488"/>
      <c r="AZ91" s="488"/>
    </row>
    <row r="92" spans="2:52" s="225" customFormat="1" ht="20.25" customHeight="1" hidden="1">
      <c r="B92" s="211"/>
      <c r="C92" s="212" t="s">
        <v>39</v>
      </c>
      <c r="D92" s="213" t="s">
        <v>109</v>
      </c>
      <c r="E92" s="214" t="s">
        <v>81</v>
      </c>
      <c r="F92" s="467"/>
      <c r="G92" s="215" t="s">
        <v>38</v>
      </c>
      <c r="H92" s="215" t="s">
        <v>38</v>
      </c>
      <c r="I92" s="571">
        <v>12</v>
      </c>
      <c r="J92" s="571">
        <v>5</v>
      </c>
      <c r="K92" s="572">
        <v>62.69</v>
      </c>
      <c r="L92" s="571">
        <v>60</v>
      </c>
      <c r="M92" s="573">
        <v>3761.3999999999996</v>
      </c>
      <c r="N92" s="571"/>
      <c r="O92" s="573"/>
      <c r="P92" s="571"/>
      <c r="Q92" s="573"/>
      <c r="R92" s="571">
        <v>60</v>
      </c>
      <c r="S92" s="217">
        <v>3761.4</v>
      </c>
      <c r="T92" s="218"/>
      <c r="U92" s="218"/>
      <c r="V92" s="219"/>
      <c r="W92" s="220"/>
      <c r="X92" s="221"/>
      <c r="Y92" s="220"/>
      <c r="Z92" s="221"/>
      <c r="AA92" s="220"/>
      <c r="AB92" s="222"/>
      <c r="AC92" s="223"/>
      <c r="AD92" s="224"/>
      <c r="AE92" s="223"/>
      <c r="AF92" s="224"/>
      <c r="AG92" s="223"/>
      <c r="AH92" s="224"/>
      <c r="AI92" s="223"/>
      <c r="AJ92" s="223"/>
      <c r="AK92" s="223"/>
      <c r="AL92" s="222">
        <f t="shared" si="24"/>
        <v>0</v>
      </c>
      <c r="AM92" s="400">
        <f t="shared" si="25"/>
        <v>0</v>
      </c>
      <c r="AN92" s="222">
        <f t="shared" si="26"/>
        <v>0</v>
      </c>
      <c r="AO92" s="223">
        <f t="shared" si="27"/>
        <v>0</v>
      </c>
      <c r="AP92" s="222"/>
      <c r="AQ92" s="223"/>
      <c r="AR92" s="222"/>
      <c r="AS92" s="222"/>
      <c r="AT92" s="223"/>
      <c r="AU92" s="223">
        <f t="shared" si="28"/>
        <v>0</v>
      </c>
      <c r="AV92" s="222">
        <f t="shared" si="29"/>
        <v>0</v>
      </c>
      <c r="AW92" s="223">
        <f t="shared" si="30"/>
        <v>0</v>
      </c>
      <c r="AX92" s="369">
        <f t="shared" si="31"/>
        <v>0</v>
      </c>
      <c r="AY92" s="488"/>
      <c r="AZ92" s="488"/>
    </row>
    <row r="93" spans="2:52" s="225" customFormat="1" ht="20.25" customHeight="1" hidden="1">
      <c r="B93" s="211"/>
      <c r="C93" s="212" t="s">
        <v>39</v>
      </c>
      <c r="D93" s="213" t="s">
        <v>109</v>
      </c>
      <c r="E93" s="214" t="s">
        <v>81</v>
      </c>
      <c r="F93" s="467"/>
      <c r="G93" s="215" t="s">
        <v>38</v>
      </c>
      <c r="H93" s="215" t="s">
        <v>38</v>
      </c>
      <c r="I93" s="571">
        <v>3.75</v>
      </c>
      <c r="J93" s="571">
        <v>4</v>
      </c>
      <c r="K93" s="572">
        <v>10795.3</v>
      </c>
      <c r="L93" s="571">
        <v>15</v>
      </c>
      <c r="M93" s="573">
        <v>161929.5</v>
      </c>
      <c r="N93" s="571"/>
      <c r="O93" s="573"/>
      <c r="P93" s="571">
        <v>10</v>
      </c>
      <c r="Q93" s="573">
        <v>92412.40000000001</v>
      </c>
      <c r="R93" s="571">
        <v>10</v>
      </c>
      <c r="S93" s="217">
        <v>107953</v>
      </c>
      <c r="T93" s="218"/>
      <c r="U93" s="218"/>
      <c r="V93" s="219"/>
      <c r="W93" s="220"/>
      <c r="X93" s="221"/>
      <c r="Y93" s="220"/>
      <c r="Z93" s="221"/>
      <c r="AA93" s="220"/>
      <c r="AB93" s="222"/>
      <c r="AC93" s="223"/>
      <c r="AD93" s="224"/>
      <c r="AE93" s="223"/>
      <c r="AF93" s="224"/>
      <c r="AG93" s="223"/>
      <c r="AH93" s="224"/>
      <c r="AI93" s="223"/>
      <c r="AJ93" s="223"/>
      <c r="AK93" s="223"/>
      <c r="AL93" s="222">
        <f t="shared" si="24"/>
        <v>0</v>
      </c>
      <c r="AM93" s="400">
        <f t="shared" si="25"/>
        <v>0</v>
      </c>
      <c r="AN93" s="222">
        <f t="shared" si="26"/>
        <v>0</v>
      </c>
      <c r="AO93" s="223">
        <f t="shared" si="27"/>
        <v>0</v>
      </c>
      <c r="AP93" s="222"/>
      <c r="AQ93" s="223"/>
      <c r="AR93" s="222"/>
      <c r="AS93" s="222"/>
      <c r="AT93" s="223"/>
      <c r="AU93" s="223">
        <f t="shared" si="28"/>
        <v>0</v>
      </c>
      <c r="AV93" s="222">
        <f t="shared" si="29"/>
        <v>0</v>
      </c>
      <c r="AW93" s="223">
        <f t="shared" si="30"/>
        <v>0</v>
      </c>
      <c r="AX93" s="369">
        <f t="shared" si="31"/>
        <v>0</v>
      </c>
      <c r="AY93" s="488"/>
      <c r="AZ93" s="488"/>
    </row>
    <row r="94" spans="2:52" s="225" customFormat="1" ht="20.25" customHeight="1" hidden="1">
      <c r="B94" s="211"/>
      <c r="C94" s="212" t="s">
        <v>39</v>
      </c>
      <c r="D94" s="213" t="s">
        <v>109</v>
      </c>
      <c r="E94" s="214" t="s">
        <v>81</v>
      </c>
      <c r="F94" s="467"/>
      <c r="G94" s="215" t="s">
        <v>38</v>
      </c>
      <c r="H94" s="215" t="s">
        <v>38</v>
      </c>
      <c r="I94" s="571">
        <v>500</v>
      </c>
      <c r="J94" s="571">
        <v>5</v>
      </c>
      <c r="K94" s="572">
        <v>77.87</v>
      </c>
      <c r="L94" s="571">
        <v>2500</v>
      </c>
      <c r="M94" s="573">
        <v>194675</v>
      </c>
      <c r="N94" s="571"/>
      <c r="O94" s="573"/>
      <c r="P94" s="571"/>
      <c r="Q94" s="573"/>
      <c r="R94" s="571">
        <v>500</v>
      </c>
      <c r="S94" s="217">
        <v>38935</v>
      </c>
      <c r="T94" s="218"/>
      <c r="U94" s="218"/>
      <c r="V94" s="219"/>
      <c r="W94" s="220"/>
      <c r="X94" s="221"/>
      <c r="Y94" s="220"/>
      <c r="Z94" s="221"/>
      <c r="AA94" s="220"/>
      <c r="AB94" s="222"/>
      <c r="AC94" s="223"/>
      <c r="AD94" s="224"/>
      <c r="AE94" s="223"/>
      <c r="AF94" s="224"/>
      <c r="AG94" s="223"/>
      <c r="AH94" s="224"/>
      <c r="AI94" s="223"/>
      <c r="AJ94" s="223"/>
      <c r="AK94" s="223"/>
      <c r="AL94" s="222">
        <f t="shared" si="24"/>
        <v>0</v>
      </c>
      <c r="AM94" s="400">
        <f t="shared" si="25"/>
        <v>0</v>
      </c>
      <c r="AN94" s="222">
        <f t="shared" si="26"/>
        <v>0</v>
      </c>
      <c r="AO94" s="223">
        <f t="shared" si="27"/>
        <v>0</v>
      </c>
      <c r="AP94" s="222"/>
      <c r="AQ94" s="223"/>
      <c r="AR94" s="222"/>
      <c r="AS94" s="222"/>
      <c r="AT94" s="223"/>
      <c r="AU94" s="223">
        <f t="shared" si="28"/>
        <v>0</v>
      </c>
      <c r="AV94" s="222">
        <f t="shared" si="29"/>
        <v>0</v>
      </c>
      <c r="AW94" s="223">
        <f t="shared" si="30"/>
        <v>0</v>
      </c>
      <c r="AX94" s="369">
        <f t="shared" si="31"/>
        <v>0</v>
      </c>
      <c r="AY94" s="488"/>
      <c r="AZ94" s="488"/>
    </row>
    <row r="95" spans="2:52" s="225" customFormat="1" ht="20.25" customHeight="1">
      <c r="B95" s="211"/>
      <c r="C95" s="212" t="s">
        <v>39</v>
      </c>
      <c r="D95" s="213" t="s">
        <v>109</v>
      </c>
      <c r="E95" s="214" t="s">
        <v>81</v>
      </c>
      <c r="F95" s="467" t="s">
        <v>339</v>
      </c>
      <c r="G95" s="215" t="s">
        <v>38</v>
      </c>
      <c r="H95" s="215" t="s">
        <v>38</v>
      </c>
      <c r="I95" s="571"/>
      <c r="J95" s="571"/>
      <c r="K95" s="572"/>
      <c r="L95" s="571"/>
      <c r="M95" s="573"/>
      <c r="N95" s="571"/>
      <c r="O95" s="573"/>
      <c r="P95" s="571"/>
      <c r="Q95" s="573"/>
      <c r="R95" s="571"/>
      <c r="S95" s="217"/>
      <c r="T95" s="218" t="s">
        <v>340</v>
      </c>
      <c r="U95" s="218" t="s">
        <v>341</v>
      </c>
      <c r="V95" s="219" t="s">
        <v>337</v>
      </c>
      <c r="W95" s="220">
        <v>43888</v>
      </c>
      <c r="X95" s="221" t="s">
        <v>338</v>
      </c>
      <c r="Y95" s="220">
        <v>43914</v>
      </c>
      <c r="Z95" s="221"/>
      <c r="AA95" s="220"/>
      <c r="AB95" s="222">
        <v>0</v>
      </c>
      <c r="AC95" s="223">
        <v>0</v>
      </c>
      <c r="AD95" s="224"/>
      <c r="AE95" s="223"/>
      <c r="AF95" s="224">
        <v>1</v>
      </c>
      <c r="AG95" s="223">
        <v>471.6</v>
      </c>
      <c r="AH95" s="224"/>
      <c r="AI95" s="223"/>
      <c r="AJ95" s="223"/>
      <c r="AK95" s="223"/>
      <c r="AL95" s="222">
        <f t="shared" si="24"/>
        <v>1</v>
      </c>
      <c r="AM95" s="400">
        <f t="shared" si="25"/>
        <v>471.6</v>
      </c>
      <c r="AN95" s="222">
        <f t="shared" si="26"/>
        <v>0</v>
      </c>
      <c r="AO95" s="223">
        <f t="shared" si="27"/>
        <v>0</v>
      </c>
      <c r="AP95" s="222">
        <v>0</v>
      </c>
      <c r="AQ95" s="223">
        <v>0</v>
      </c>
      <c r="AR95" s="222">
        <v>1</v>
      </c>
      <c r="AS95" s="222"/>
      <c r="AT95" s="223">
        <v>471.6</v>
      </c>
      <c r="AU95" s="223">
        <f t="shared" si="28"/>
        <v>0</v>
      </c>
      <c r="AV95" s="222">
        <f t="shared" si="29"/>
        <v>1</v>
      </c>
      <c r="AW95" s="223">
        <f t="shared" si="30"/>
        <v>471.6</v>
      </c>
      <c r="AX95" s="369">
        <f t="shared" si="31"/>
        <v>1</v>
      </c>
      <c r="AY95" s="488"/>
      <c r="AZ95" s="488"/>
    </row>
    <row r="96" spans="2:52" s="29" customFormat="1" ht="25.5" customHeight="1">
      <c r="B96" s="30"/>
      <c r="C96" s="31"/>
      <c r="D96" s="32" t="s">
        <v>98</v>
      </c>
      <c r="E96" s="88"/>
      <c r="F96" s="476"/>
      <c r="G96" s="89"/>
      <c r="H96" s="89"/>
      <c r="I96" s="90">
        <f aca="true" t="shared" si="32" ref="I96:Q96">SUM(I17:I94)</f>
        <v>2929.65</v>
      </c>
      <c r="J96" s="90">
        <f t="shared" si="32"/>
        <v>550</v>
      </c>
      <c r="K96" s="90">
        <f t="shared" si="32"/>
        <v>66625.26</v>
      </c>
      <c r="L96" s="90">
        <f t="shared" si="32"/>
        <v>51043</v>
      </c>
      <c r="M96" s="90">
        <f t="shared" si="32"/>
        <v>4128625.6599999997</v>
      </c>
      <c r="N96" s="90">
        <f t="shared" si="32"/>
        <v>14568</v>
      </c>
      <c r="O96" s="90">
        <f t="shared" si="32"/>
        <v>1450996.3000000003</v>
      </c>
      <c r="P96" s="90">
        <f t="shared" si="32"/>
        <v>21652</v>
      </c>
      <c r="Q96" s="90">
        <f t="shared" si="32"/>
        <v>3062354.63</v>
      </c>
      <c r="R96" s="90">
        <f>SUM(R17:R95)</f>
        <v>27801</v>
      </c>
      <c r="S96" s="90">
        <f>SUM(S17:S95)</f>
        <v>3058688.88</v>
      </c>
      <c r="T96" s="91"/>
      <c r="U96" s="91"/>
      <c r="V96" s="31"/>
      <c r="W96" s="31"/>
      <c r="X96" s="91"/>
      <c r="Y96" s="91"/>
      <c r="Z96" s="91"/>
      <c r="AA96" s="91"/>
      <c r="AB96" s="31">
        <f>SUM(AB19:AB88)</f>
        <v>11869</v>
      </c>
      <c r="AC96" s="31">
        <f>SUM(AC19:AC88)</f>
        <v>2295643.6886</v>
      </c>
      <c r="AD96" s="91">
        <f>SUM(AD19:AD88)</f>
        <v>0</v>
      </c>
      <c r="AE96" s="91">
        <f>SUM(AE19:AE88)</f>
        <v>0</v>
      </c>
      <c r="AF96" s="91">
        <f>SUM(AF19:AF95)</f>
        <v>80732</v>
      </c>
      <c r="AG96" s="91">
        <f>SUM(AG19:AG95)</f>
        <v>3593220.95</v>
      </c>
      <c r="AH96" s="91">
        <f>SUM(AH19:AH95)</f>
        <v>344</v>
      </c>
      <c r="AI96" s="91">
        <f>SUM(AI19:AI95)</f>
        <v>153341.45</v>
      </c>
      <c r="AJ96" s="91"/>
      <c r="AK96" s="91"/>
      <c r="AL96" s="31">
        <f>SUM(AL19:AL95)</f>
        <v>81076</v>
      </c>
      <c r="AM96" s="31">
        <f>SUM(AM19:AM95)</f>
        <v>3746562.4</v>
      </c>
      <c r="AN96" s="31">
        <f>SUM(AN19:AN95)</f>
        <v>5411</v>
      </c>
      <c r="AO96" s="31">
        <f>SUM(AO19:AO95)</f>
        <v>429389.68200000003</v>
      </c>
      <c r="AP96" s="31">
        <f aca="true" t="shared" si="33" ref="AP96:AX96">SUM(AP19:AP95)</f>
        <v>10165</v>
      </c>
      <c r="AQ96" s="31">
        <f t="shared" si="33"/>
        <v>3728549.5866</v>
      </c>
      <c r="AR96" s="31">
        <f t="shared" si="33"/>
        <v>79566</v>
      </c>
      <c r="AS96" s="31">
        <f t="shared" si="33"/>
        <v>2197</v>
      </c>
      <c r="AT96" s="31">
        <f t="shared" si="33"/>
        <v>104771.86560000005</v>
      </c>
      <c r="AU96" s="31">
        <f t="shared" si="33"/>
        <v>254361.87980000002</v>
      </c>
      <c r="AV96" s="31">
        <f t="shared" si="33"/>
        <v>87534</v>
      </c>
      <c r="AW96" s="31">
        <f t="shared" si="33"/>
        <v>5612816.4066</v>
      </c>
      <c r="AX96" s="31">
        <f t="shared" si="33"/>
        <v>87534</v>
      </c>
      <c r="AY96" s="209">
        <f t="shared" si="14"/>
        <v>87534</v>
      </c>
      <c r="AZ96" s="209">
        <f>AY96-SUM(AX96:AX96)</f>
        <v>0</v>
      </c>
    </row>
    <row r="97" spans="2:50" s="7" customFormat="1" ht="16.5">
      <c r="B97" s="34"/>
      <c r="C97" s="35"/>
      <c r="D97" s="36"/>
      <c r="E97" s="92"/>
      <c r="F97" s="477"/>
      <c r="G97" s="93"/>
      <c r="H97" s="93"/>
      <c r="I97" s="94"/>
      <c r="J97" s="94"/>
      <c r="K97" s="532"/>
      <c r="L97" s="94"/>
      <c r="M97" s="95"/>
      <c r="N97" s="94"/>
      <c r="O97" s="95"/>
      <c r="P97" s="94"/>
      <c r="Q97" s="95"/>
      <c r="R97" s="94"/>
      <c r="S97" s="95"/>
      <c r="T97" s="96"/>
      <c r="U97" s="96"/>
      <c r="V97" s="37"/>
      <c r="W97" s="38"/>
      <c r="X97" s="115"/>
      <c r="Y97" s="116"/>
      <c r="Z97" s="115"/>
      <c r="AA97" s="116"/>
      <c r="AB97" s="40"/>
      <c r="AC97" s="41"/>
      <c r="AD97" s="121"/>
      <c r="AE97" s="122"/>
      <c r="AF97" s="121"/>
      <c r="AG97" s="122"/>
      <c r="AH97" s="121"/>
      <c r="AI97" s="122"/>
      <c r="AJ97" s="122"/>
      <c r="AK97" s="122"/>
      <c r="AL97" s="40"/>
      <c r="AM97" s="410"/>
      <c r="AN97" s="40"/>
      <c r="AO97" s="41"/>
      <c r="AP97" s="94"/>
      <c r="AQ97" s="95"/>
      <c r="AR97" s="121"/>
      <c r="AS97" s="121"/>
      <c r="AT97" s="122"/>
      <c r="AU97" s="122"/>
      <c r="AV97" s="40"/>
      <c r="AW97" s="41"/>
      <c r="AX97" s="39"/>
    </row>
    <row r="98" spans="4:49" ht="16.5">
      <c r="D98" s="42"/>
      <c r="E98" s="97"/>
      <c r="F98" s="97"/>
      <c r="G98" s="74"/>
      <c r="I98" s="75"/>
      <c r="J98" s="75"/>
      <c r="K98" s="533"/>
      <c r="L98" s="97"/>
      <c r="AF98" s="123"/>
      <c r="AV98" s="43"/>
      <c r="AW98" s="26"/>
    </row>
    <row r="99" spans="1:52" s="47" customFormat="1" ht="20.25">
      <c r="A99" s="44"/>
      <c r="B99" s="44"/>
      <c r="C99" s="44"/>
      <c r="D99" s="45"/>
      <c r="E99" s="98" t="s">
        <v>99</v>
      </c>
      <c r="F99" s="98"/>
      <c r="G99" s="99"/>
      <c r="H99" s="98"/>
      <c r="I99" s="98" t="s">
        <v>100</v>
      </c>
      <c r="J99" s="98"/>
      <c r="K99" s="534"/>
      <c r="L99" s="100"/>
      <c r="M99" s="100"/>
      <c r="N99" s="100"/>
      <c r="O99" s="101">
        <f>O96+Q96+S96</f>
        <v>7572039.81</v>
      </c>
      <c r="P99" s="100"/>
      <c r="Q99" s="100"/>
      <c r="R99" s="100"/>
      <c r="S99" s="100"/>
      <c r="T99" s="100"/>
      <c r="U99" s="100"/>
      <c r="V99" s="48"/>
      <c r="W99" s="46"/>
      <c r="X99" s="98"/>
      <c r="Y99" s="99"/>
      <c r="Z99" s="98"/>
      <c r="AA99" s="98"/>
      <c r="AB99" s="46"/>
      <c r="AC99" s="48"/>
      <c r="AD99" s="98"/>
      <c r="AE99" s="98"/>
      <c r="AF99" s="98"/>
      <c r="AG99" s="98"/>
      <c r="AH99" s="98"/>
      <c r="AI99" s="98"/>
      <c r="AJ99" s="98"/>
      <c r="AK99" s="98"/>
      <c r="AL99" s="46"/>
      <c r="AM99" s="411"/>
      <c r="AN99" s="44"/>
      <c r="AO99" s="49"/>
      <c r="AP99" s="102"/>
      <c r="AQ99" s="98"/>
      <c r="AR99" s="130"/>
      <c r="AS99" s="131"/>
      <c r="AT99" s="132"/>
      <c r="AU99" s="133"/>
      <c r="AV99" s="51"/>
      <c r="AW99" s="52"/>
      <c r="AX99" s="50"/>
      <c r="AY99" s="50"/>
      <c r="AZ99" s="50"/>
    </row>
    <row r="100" spans="1:52" s="47" customFormat="1" ht="20.25">
      <c r="A100" s="44"/>
      <c r="B100" s="44"/>
      <c r="C100" s="44" t="s">
        <v>163</v>
      </c>
      <c r="D100" s="45"/>
      <c r="E100" s="102"/>
      <c r="F100" s="102"/>
      <c r="G100" s="98"/>
      <c r="H100" s="98"/>
      <c r="I100" s="98"/>
      <c r="J100" s="98"/>
      <c r="K100" s="534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48"/>
      <c r="W100" s="46"/>
      <c r="X100" s="98"/>
      <c r="Y100" s="99"/>
      <c r="Z100" s="98"/>
      <c r="AA100" s="98"/>
      <c r="AB100" s="46"/>
      <c r="AC100" s="48" t="s">
        <v>100</v>
      </c>
      <c r="AD100" s="98"/>
      <c r="AE100" s="98"/>
      <c r="AF100" s="98"/>
      <c r="AG100" s="98"/>
      <c r="AH100" s="98"/>
      <c r="AI100" s="98"/>
      <c r="AJ100" s="98"/>
      <c r="AK100" s="98"/>
      <c r="AL100" s="46"/>
      <c r="AM100" s="411"/>
      <c r="AN100" s="44"/>
      <c r="AO100" s="49"/>
      <c r="AP100" s="102"/>
      <c r="AQ100" s="98"/>
      <c r="AR100" s="130"/>
      <c r="AS100" s="131"/>
      <c r="AT100" s="134"/>
      <c r="AU100" s="133"/>
      <c r="AV100" s="51"/>
      <c r="AW100" s="53"/>
      <c r="AX100" s="50"/>
      <c r="AY100" s="50"/>
      <c r="AZ100" s="50"/>
    </row>
    <row r="101" spans="1:52" s="47" customFormat="1" ht="20.25">
      <c r="A101" s="44"/>
      <c r="B101" s="44"/>
      <c r="C101" s="44"/>
      <c r="D101" s="45"/>
      <c r="E101" s="102"/>
      <c r="F101" s="102"/>
      <c r="G101" s="98"/>
      <c r="H101" s="98"/>
      <c r="I101" s="98"/>
      <c r="J101" s="98"/>
      <c r="K101" s="534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48"/>
      <c r="W101" s="46"/>
      <c r="X101" s="98"/>
      <c r="Y101" s="99"/>
      <c r="Z101" s="98"/>
      <c r="AA101" s="98"/>
      <c r="AB101" s="46"/>
      <c r="AC101" s="48"/>
      <c r="AD101" s="98"/>
      <c r="AE101" s="98"/>
      <c r="AF101" s="98"/>
      <c r="AG101" s="124"/>
      <c r="AH101" s="98"/>
      <c r="AI101" s="98"/>
      <c r="AJ101" s="98"/>
      <c r="AK101" s="98"/>
      <c r="AL101" s="46"/>
      <c r="AM101" s="411"/>
      <c r="AN101" s="44"/>
      <c r="AO101" s="49"/>
      <c r="AP101" s="102"/>
      <c r="AQ101" s="98"/>
      <c r="AR101" s="135"/>
      <c r="AS101" s="131"/>
      <c r="AT101" s="132"/>
      <c r="AU101" s="133"/>
      <c r="AV101" s="51"/>
      <c r="AW101" s="54"/>
      <c r="AX101" s="50"/>
      <c r="AY101" s="50"/>
      <c r="AZ101" s="50"/>
    </row>
    <row r="102" spans="1:52" s="47" customFormat="1" ht="20.25">
      <c r="A102" s="55"/>
      <c r="B102" s="55"/>
      <c r="C102" s="55"/>
      <c r="D102" s="45"/>
      <c r="E102" s="103"/>
      <c r="F102" s="102"/>
      <c r="G102" s="104"/>
      <c r="H102" s="104"/>
      <c r="I102" s="105"/>
      <c r="J102" s="105"/>
      <c r="K102" s="535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48"/>
      <c r="W102" s="54"/>
      <c r="X102" s="117"/>
      <c r="Y102" s="99"/>
      <c r="Z102" s="99"/>
      <c r="AA102" s="99"/>
      <c r="AC102" s="56"/>
      <c r="AD102" s="99"/>
      <c r="AE102" s="99"/>
      <c r="AF102" s="99"/>
      <c r="AG102" s="99"/>
      <c r="AH102" s="99"/>
      <c r="AI102" s="99"/>
      <c r="AJ102" s="99"/>
      <c r="AK102" s="99"/>
      <c r="AM102" s="412"/>
      <c r="AN102" s="57"/>
      <c r="AO102" s="58"/>
      <c r="AP102" s="103"/>
      <c r="AQ102" s="136"/>
      <c r="AR102" s="130"/>
      <c r="AS102" s="131"/>
      <c r="AT102" s="132"/>
      <c r="AU102" s="133"/>
      <c r="AV102" s="59"/>
      <c r="AW102" s="60"/>
      <c r="AX102" s="50"/>
      <c r="AY102" s="50"/>
      <c r="AZ102" s="50"/>
    </row>
    <row r="103" spans="1:52" s="47" customFormat="1" ht="15.75" customHeight="1">
      <c r="A103" s="61"/>
      <c r="B103" s="61"/>
      <c r="C103" s="722" t="s">
        <v>101</v>
      </c>
      <c r="D103" s="62"/>
      <c r="E103" s="106" t="s">
        <v>101</v>
      </c>
      <c r="F103" s="98"/>
      <c r="G103" s="99"/>
      <c r="H103" s="106"/>
      <c r="I103" s="723" t="s">
        <v>102</v>
      </c>
      <c r="J103" s="723"/>
      <c r="K103" s="536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64"/>
      <c r="W103" s="65"/>
      <c r="X103" s="118"/>
      <c r="Y103" s="99"/>
      <c r="Z103" s="98"/>
      <c r="AA103" s="106"/>
      <c r="AB103" s="63"/>
      <c r="AC103" s="56" t="s">
        <v>102</v>
      </c>
      <c r="AD103" s="106"/>
      <c r="AE103" s="106"/>
      <c r="AF103" s="106"/>
      <c r="AG103" s="106"/>
      <c r="AH103" s="106"/>
      <c r="AI103" s="106"/>
      <c r="AJ103" s="106"/>
      <c r="AK103" s="106"/>
      <c r="AL103" s="63"/>
      <c r="AM103" s="413"/>
      <c r="AN103" s="61"/>
      <c r="AO103" s="63"/>
      <c r="AP103" s="137"/>
      <c r="AQ103" s="106"/>
      <c r="AR103" s="137"/>
      <c r="AS103" s="138"/>
      <c r="AT103" s="139"/>
      <c r="AU103" s="133"/>
      <c r="AV103" s="50"/>
      <c r="AW103" s="54"/>
      <c r="AX103" s="50"/>
      <c r="AY103" s="50"/>
      <c r="AZ103" s="50"/>
    </row>
    <row r="104" spans="1:52" s="70" customFormat="1" ht="18.75">
      <c r="A104" s="3"/>
      <c r="B104" s="3"/>
      <c r="C104" s="722"/>
      <c r="D104" s="66"/>
      <c r="E104" s="72"/>
      <c r="F104" s="75"/>
      <c r="G104" s="108"/>
      <c r="H104" s="108"/>
      <c r="I104" s="108"/>
      <c r="J104" s="108"/>
      <c r="K104" s="537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68"/>
      <c r="W104" s="67"/>
      <c r="X104" s="108"/>
      <c r="Y104" s="108"/>
      <c r="Z104" s="108"/>
      <c r="AA104" s="108"/>
      <c r="AB104" s="67"/>
      <c r="AC104" s="68"/>
      <c r="AD104" s="108"/>
      <c r="AE104" s="108"/>
      <c r="AF104" s="108"/>
      <c r="AG104" s="108"/>
      <c r="AH104" s="108"/>
      <c r="AI104" s="108"/>
      <c r="AJ104" s="108"/>
      <c r="AK104" s="108"/>
      <c r="AL104" s="67"/>
      <c r="AM104" s="414"/>
      <c r="AN104" s="69"/>
      <c r="AO104" s="67"/>
      <c r="AP104" s="140"/>
      <c r="AQ104" s="108"/>
      <c r="AR104" s="126"/>
      <c r="AS104" s="141"/>
      <c r="AT104" s="142"/>
      <c r="AU104" s="143"/>
      <c r="AV104" s="486"/>
      <c r="AW104" s="4"/>
      <c r="AX104" s="491"/>
      <c r="AY104" s="486"/>
      <c r="AZ104" s="486"/>
    </row>
    <row r="105" spans="1:52" s="70" customFormat="1" ht="66.75" customHeight="1">
      <c r="A105" s="3"/>
      <c r="B105" s="3"/>
      <c r="C105" s="3" t="s">
        <v>156</v>
      </c>
      <c r="D105" s="66"/>
      <c r="E105" s="724" t="s">
        <v>146</v>
      </c>
      <c r="F105" s="724"/>
      <c r="G105" s="724"/>
      <c r="H105" s="110"/>
      <c r="I105" s="111"/>
      <c r="J105" s="111"/>
      <c r="K105" s="538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71"/>
      <c r="W105" s="71"/>
      <c r="X105" s="119"/>
      <c r="Y105" s="119"/>
      <c r="Z105" s="72"/>
      <c r="AA105" s="72"/>
      <c r="AB105" s="3"/>
      <c r="AC105" s="6"/>
      <c r="AD105" s="72"/>
      <c r="AE105" s="72"/>
      <c r="AF105" s="72"/>
      <c r="AG105" s="72"/>
      <c r="AH105" s="72"/>
      <c r="AI105" s="72"/>
      <c r="AJ105" s="72"/>
      <c r="AK105" s="72"/>
      <c r="AL105" s="3"/>
      <c r="AM105" s="33"/>
      <c r="AN105" s="7"/>
      <c r="AO105" s="3"/>
      <c r="AP105" s="126"/>
      <c r="AQ105" s="72"/>
      <c r="AR105" s="126"/>
      <c r="AS105" s="144"/>
      <c r="AT105" s="142"/>
      <c r="AU105" s="143"/>
      <c r="AV105" s="486"/>
      <c r="AW105" s="4"/>
      <c r="AX105" s="491"/>
      <c r="AY105" s="486"/>
      <c r="AZ105" s="486"/>
    </row>
    <row r="106" spans="3:50" s="6" customFormat="1" ht="16.5">
      <c r="C106" s="4"/>
      <c r="D106" s="5"/>
      <c r="E106" s="73"/>
      <c r="F106" s="73"/>
      <c r="G106" s="73"/>
      <c r="H106" s="73"/>
      <c r="I106" s="73"/>
      <c r="J106" s="73"/>
      <c r="K106" s="510"/>
      <c r="L106" s="73"/>
      <c r="M106" s="73"/>
      <c r="N106" s="73"/>
      <c r="O106" s="73"/>
      <c r="P106" s="73"/>
      <c r="Q106" s="72"/>
      <c r="R106" s="72"/>
      <c r="S106" s="72"/>
      <c r="T106" s="74"/>
      <c r="U106" s="74"/>
      <c r="V106" s="3"/>
      <c r="W106" s="3"/>
      <c r="X106" s="72"/>
      <c r="Y106" s="72"/>
      <c r="Z106" s="72"/>
      <c r="AA106" s="72"/>
      <c r="AB106" s="3"/>
      <c r="AD106" s="73"/>
      <c r="AE106" s="73"/>
      <c r="AF106" s="73"/>
      <c r="AG106" s="73"/>
      <c r="AH106" s="73"/>
      <c r="AI106" s="73"/>
      <c r="AJ106" s="73"/>
      <c r="AK106" s="73"/>
      <c r="AM106" s="415"/>
      <c r="AN106" s="486"/>
      <c r="AP106" s="145"/>
      <c r="AQ106" s="73"/>
      <c r="AR106" s="145"/>
      <c r="AS106" s="145"/>
      <c r="AT106" s="73"/>
      <c r="AU106" s="73"/>
      <c r="AV106" s="485"/>
      <c r="AX106" s="490"/>
    </row>
  </sheetData>
  <sheetProtection/>
  <mergeCells count="43">
    <mergeCell ref="K14:K16"/>
    <mergeCell ref="B6:AX6"/>
    <mergeCell ref="B7:AX7"/>
    <mergeCell ref="B8:AX8"/>
    <mergeCell ref="B9:AX9"/>
    <mergeCell ref="B10:AX10"/>
    <mergeCell ref="B11:AX11"/>
    <mergeCell ref="AP13:AX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AL14:AM15"/>
    <mergeCell ref="AN14:AO15"/>
    <mergeCell ref="AP14:AQ15"/>
    <mergeCell ref="L14:M15"/>
    <mergeCell ref="N14:S14"/>
    <mergeCell ref="T14:T16"/>
    <mergeCell ref="U14:U16"/>
    <mergeCell ref="V14:W15"/>
    <mergeCell ref="X14:Y15"/>
    <mergeCell ref="AD15:AE15"/>
    <mergeCell ref="AF15:AG15"/>
    <mergeCell ref="AH15:AI15"/>
    <mergeCell ref="AJ15:AK15"/>
    <mergeCell ref="Z14:AA15"/>
    <mergeCell ref="AB14:AC15"/>
    <mergeCell ref="AD14:AK14"/>
    <mergeCell ref="AV15:AW15"/>
    <mergeCell ref="C103:C104"/>
    <mergeCell ref="I103:J103"/>
    <mergeCell ref="E105:G105"/>
    <mergeCell ref="AR14:AR15"/>
    <mergeCell ref="AS14:AU15"/>
    <mergeCell ref="AV14:AX14"/>
    <mergeCell ref="N15:O15"/>
    <mergeCell ref="P15:Q15"/>
    <mergeCell ref="R15:S15"/>
  </mergeCells>
  <printOptions/>
  <pageMargins left="0.2362204724409449" right="0.2362204724409449" top="0.7480314960629921" bottom="0.7480314960629921" header="0.31496062992125984" footer="0.31496062992125984"/>
  <pageSetup fitToHeight="2" fitToWidth="1" horizontalDpi="180" verticalDpi="180" orientation="portrait" paperSize="9" scale="1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0"/>
  <sheetViews>
    <sheetView view="pageBreakPreview" zoomScale="70" zoomScaleSheetLayoutView="70" zoomScalePageLayoutView="0" workbookViewId="0" topLeftCell="A10">
      <pane ySplit="7" topLeftCell="A77" activePane="bottomLeft" state="frozen"/>
      <selection pane="topLeft" activeCell="A10" sqref="A10"/>
      <selection pane="bottomLeft" activeCell="AO16" sqref="AO16"/>
    </sheetView>
  </sheetViews>
  <sheetFormatPr defaultColWidth="9.140625" defaultRowHeight="15"/>
  <cols>
    <col min="1" max="1" width="3.28125" style="3" customWidth="1"/>
    <col min="2" max="2" width="6.00390625" style="3" customWidth="1"/>
    <col min="3" max="3" width="25.28125" style="4" customWidth="1"/>
    <col min="4" max="4" width="43.7109375" style="5" customWidth="1"/>
    <col min="5" max="5" width="24.57421875" style="73" hidden="1" customWidth="1"/>
    <col min="6" max="6" width="31.7109375" style="73" hidden="1" customWidth="1"/>
    <col min="7" max="7" width="10.7109375" style="73" hidden="1" customWidth="1"/>
    <col min="8" max="8" width="7.8515625" style="73" hidden="1" customWidth="1"/>
    <col min="9" max="9" width="13.28125" style="73" hidden="1" customWidth="1"/>
    <col min="10" max="10" width="10.57421875" style="73" hidden="1" customWidth="1"/>
    <col min="11" max="11" width="10.57421875" style="510" hidden="1" customWidth="1"/>
    <col min="12" max="12" width="10.8515625" style="73" hidden="1" customWidth="1"/>
    <col min="13" max="13" width="14.57421875" style="73" hidden="1" customWidth="1"/>
    <col min="14" max="14" width="10.57421875" style="73" hidden="1" customWidth="1"/>
    <col min="15" max="15" width="18.00390625" style="73" hidden="1" customWidth="1"/>
    <col min="16" max="16" width="10.421875" style="73" hidden="1" customWidth="1"/>
    <col min="17" max="17" width="15.00390625" style="72" hidden="1" customWidth="1"/>
    <col min="18" max="18" width="10.28125" style="72" hidden="1" customWidth="1"/>
    <col min="19" max="19" width="14.7109375" style="72" hidden="1" customWidth="1"/>
    <col min="20" max="20" width="17.421875" style="74" hidden="1" customWidth="1"/>
    <col min="21" max="21" width="12.28125" style="74" hidden="1" customWidth="1"/>
    <col min="22" max="22" width="9.00390625" style="3" customWidth="1"/>
    <col min="23" max="23" width="12.57421875" style="3" customWidth="1"/>
    <col min="24" max="24" width="10.57421875" style="72" hidden="1" customWidth="1"/>
    <col min="25" max="25" width="12.57421875" style="72" hidden="1" customWidth="1"/>
    <col min="26" max="26" width="9.8515625" style="72" hidden="1" customWidth="1"/>
    <col min="27" max="27" width="12.57421875" style="72" hidden="1" customWidth="1"/>
    <col min="28" max="28" width="11.8515625" style="3" customWidth="1"/>
    <col min="29" max="29" width="14.140625" style="6" customWidth="1"/>
    <col min="30" max="30" width="10.421875" style="72" hidden="1" customWidth="1"/>
    <col min="31" max="31" width="12.140625" style="72" hidden="1" customWidth="1"/>
    <col min="32" max="32" width="11.7109375" style="72" hidden="1" customWidth="1"/>
    <col min="33" max="33" width="17.28125" style="72" hidden="1" customWidth="1"/>
    <col min="34" max="34" width="11.8515625" style="72" hidden="1" customWidth="1"/>
    <col min="35" max="37" width="14.8515625" style="72" hidden="1" customWidth="1"/>
    <col min="38" max="38" width="12.57421875" style="3" customWidth="1"/>
    <col min="39" max="39" width="14.7109375" style="33" customWidth="1"/>
    <col min="40" max="40" width="11.57421875" style="578" customWidth="1"/>
    <col min="41" max="41" width="23.57421875" style="3" customWidth="1"/>
    <col min="42" max="42" width="13.00390625" style="126" hidden="1" customWidth="1"/>
    <col min="43" max="43" width="16.421875" style="72" hidden="1" customWidth="1"/>
    <col min="44" max="44" width="15.421875" style="126" hidden="1" customWidth="1"/>
    <col min="45" max="45" width="10.421875" style="126" hidden="1" customWidth="1"/>
    <col min="46" max="46" width="21.57421875" style="72" hidden="1" customWidth="1"/>
    <col min="47" max="47" width="16.421875" style="72" hidden="1" customWidth="1"/>
    <col min="48" max="48" width="12.57421875" style="7" customWidth="1"/>
    <col min="49" max="49" width="14.140625" style="3" customWidth="1"/>
    <col min="50" max="50" width="19.28125" style="7" customWidth="1"/>
    <col min="51" max="51" width="16.28125" style="3" customWidth="1"/>
    <col min="52" max="52" width="14.421875" style="3" customWidth="1"/>
    <col min="53" max="16384" width="9.140625" style="3" customWidth="1"/>
  </cols>
  <sheetData>
    <row r="1" ht="16.5">
      <c r="AN1" s="2" t="s">
        <v>0</v>
      </c>
    </row>
    <row r="2" spans="4:69" ht="21.75" customHeight="1">
      <c r="D2" s="8"/>
      <c r="E2" s="72"/>
      <c r="F2" s="75"/>
      <c r="I2" s="74"/>
      <c r="J2" s="74"/>
      <c r="K2" s="511"/>
      <c r="L2" s="75"/>
      <c r="M2" s="75"/>
      <c r="N2" s="75"/>
      <c r="O2" s="75"/>
      <c r="P2" s="75"/>
      <c r="Q2" s="75"/>
      <c r="R2" s="75"/>
      <c r="S2" s="75"/>
      <c r="V2" s="9"/>
      <c r="W2" s="9"/>
      <c r="X2" s="75"/>
      <c r="Y2" s="75"/>
      <c r="Z2" s="75"/>
      <c r="AA2" s="75"/>
      <c r="AB2" s="9"/>
      <c r="AN2" s="1" t="s">
        <v>1</v>
      </c>
      <c r="AP2" s="125" t="s">
        <v>0</v>
      </c>
      <c r="AX2" s="3"/>
      <c r="AY2" s="7"/>
      <c r="BB2" s="7"/>
      <c r="BD2" s="578"/>
      <c r="BE2" s="578"/>
      <c r="BF2" s="578"/>
      <c r="BG2" s="578"/>
      <c r="BH2" s="578"/>
      <c r="BI2" s="578"/>
      <c r="BJ2" s="578"/>
      <c r="BK2" s="578"/>
      <c r="BL2" s="578"/>
      <c r="BM2" s="578"/>
      <c r="BN2" s="578"/>
      <c r="BO2" s="578"/>
      <c r="BP2" s="578"/>
      <c r="BQ2" s="578"/>
    </row>
    <row r="3" spans="4:69" ht="15" customHeight="1">
      <c r="D3" s="8"/>
      <c r="E3" s="72"/>
      <c r="F3" s="75"/>
      <c r="I3" s="74"/>
      <c r="J3" s="74"/>
      <c r="K3" s="511"/>
      <c r="L3" s="75"/>
      <c r="M3" s="75"/>
      <c r="N3" s="75"/>
      <c r="O3" s="75"/>
      <c r="P3" s="75"/>
      <c r="Q3" s="75"/>
      <c r="R3" s="75"/>
      <c r="S3" s="75"/>
      <c r="V3" s="9"/>
      <c r="W3" s="9"/>
      <c r="X3" s="75"/>
      <c r="Y3" s="75"/>
      <c r="Z3" s="75"/>
      <c r="AA3" s="75"/>
      <c r="AB3" s="9"/>
      <c r="AN3" s="1" t="s">
        <v>2</v>
      </c>
      <c r="AP3" s="126" t="s">
        <v>1</v>
      </c>
      <c r="AX3" s="3"/>
      <c r="AY3" s="7"/>
      <c r="BB3" s="7"/>
      <c r="BD3" s="578"/>
      <c r="BE3" s="578"/>
      <c r="BF3" s="578"/>
      <c r="BG3" s="578"/>
      <c r="BH3" s="578"/>
      <c r="BI3" s="578"/>
      <c r="BJ3" s="578"/>
      <c r="BK3" s="578"/>
      <c r="BL3" s="578"/>
      <c r="BM3" s="578"/>
      <c r="BN3" s="578"/>
      <c r="BO3" s="578"/>
      <c r="BP3" s="578"/>
      <c r="BQ3" s="578"/>
    </row>
    <row r="4" spans="4:69" ht="16.5">
      <c r="D4" s="8"/>
      <c r="E4" s="72"/>
      <c r="F4" s="75"/>
      <c r="I4" s="74"/>
      <c r="J4" s="74"/>
      <c r="K4" s="511"/>
      <c r="L4" s="75"/>
      <c r="M4" s="75"/>
      <c r="N4" s="75"/>
      <c r="O4" s="75"/>
      <c r="P4" s="75"/>
      <c r="Q4" s="75"/>
      <c r="R4" s="75"/>
      <c r="S4" s="75"/>
      <c r="V4" s="9"/>
      <c r="W4" s="9"/>
      <c r="X4" s="75"/>
      <c r="Y4" s="75"/>
      <c r="Z4" s="75"/>
      <c r="AA4" s="75"/>
      <c r="AB4" s="9"/>
      <c r="AN4" s="1" t="s">
        <v>3</v>
      </c>
      <c r="AP4" s="126" t="s">
        <v>2</v>
      </c>
      <c r="AX4" s="3"/>
      <c r="AY4" s="7"/>
      <c r="BB4" s="7"/>
      <c r="BD4" s="578"/>
      <c r="BE4" s="578"/>
      <c r="BF4" s="578"/>
      <c r="BG4" s="578"/>
      <c r="BH4" s="578"/>
      <c r="BI4" s="578"/>
      <c r="BJ4" s="578"/>
      <c r="BK4" s="578"/>
      <c r="BL4" s="578"/>
      <c r="BM4" s="578"/>
      <c r="BN4" s="578"/>
      <c r="BO4" s="578"/>
      <c r="BP4" s="578"/>
      <c r="BQ4" s="578"/>
    </row>
    <row r="5" spans="4:69" ht="16.5">
      <c r="D5" s="8"/>
      <c r="E5" s="72"/>
      <c r="F5" s="75"/>
      <c r="I5" s="74"/>
      <c r="J5" s="74"/>
      <c r="K5" s="511"/>
      <c r="L5" s="75"/>
      <c r="M5" s="75"/>
      <c r="N5" s="75"/>
      <c r="O5" s="75"/>
      <c r="P5" s="75"/>
      <c r="Q5" s="75"/>
      <c r="R5" s="75"/>
      <c r="S5" s="75"/>
      <c r="V5" s="9"/>
      <c r="W5" s="9"/>
      <c r="X5" s="75"/>
      <c r="Y5" s="75"/>
      <c r="Z5" s="75"/>
      <c r="AA5" s="75"/>
      <c r="AB5" s="9"/>
      <c r="AP5" s="126" t="s">
        <v>3</v>
      </c>
      <c r="AX5" s="3"/>
      <c r="AY5" s="7"/>
      <c r="BB5" s="7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</row>
    <row r="6" spans="2:69" ht="15.75">
      <c r="B6" s="758" t="s">
        <v>4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8"/>
      <c r="AS6" s="758"/>
      <c r="AT6" s="758"/>
      <c r="AU6" s="758"/>
      <c r="AV6" s="758"/>
      <c r="AW6" s="758"/>
      <c r="AX6" s="758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578"/>
      <c r="BK6" s="578"/>
      <c r="BL6" s="578"/>
      <c r="BM6" s="578"/>
      <c r="BN6" s="578"/>
      <c r="BO6" s="578"/>
      <c r="BP6" s="578"/>
      <c r="BQ6" s="578"/>
    </row>
    <row r="7" spans="2:69" ht="15.75">
      <c r="B7" s="759" t="s">
        <v>5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759"/>
      <c r="AX7" s="759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578"/>
      <c r="BK7" s="578"/>
      <c r="BL7" s="578"/>
      <c r="BM7" s="578"/>
      <c r="BN7" s="578"/>
      <c r="BO7" s="578"/>
      <c r="BP7" s="578"/>
      <c r="BQ7" s="578"/>
    </row>
    <row r="8" spans="2:69" ht="15.75">
      <c r="B8" s="759" t="s">
        <v>6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  <c r="AD8" s="759"/>
      <c r="AE8" s="759"/>
      <c r="AF8" s="759"/>
      <c r="AG8" s="759"/>
      <c r="AH8" s="759"/>
      <c r="AI8" s="759"/>
      <c r="AJ8" s="759"/>
      <c r="AK8" s="759"/>
      <c r="AL8" s="759"/>
      <c r="AM8" s="759"/>
      <c r="AN8" s="759"/>
      <c r="AO8" s="759"/>
      <c r="AP8" s="759"/>
      <c r="AQ8" s="759"/>
      <c r="AR8" s="759"/>
      <c r="AS8" s="759"/>
      <c r="AT8" s="759"/>
      <c r="AU8" s="759"/>
      <c r="AV8" s="759"/>
      <c r="AW8" s="759"/>
      <c r="AX8" s="759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578"/>
      <c r="BK8" s="578"/>
      <c r="BL8" s="578"/>
      <c r="BM8" s="578"/>
      <c r="BN8" s="578"/>
      <c r="BO8" s="578"/>
      <c r="BP8" s="578"/>
      <c r="BQ8" s="578"/>
    </row>
    <row r="9" spans="2:69" ht="15.75">
      <c r="B9" s="752" t="s">
        <v>139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752"/>
      <c r="AX9" s="75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578"/>
      <c r="BK9" s="578"/>
      <c r="BL9" s="578"/>
      <c r="BM9" s="578"/>
      <c r="BN9" s="578"/>
      <c r="BO9" s="578"/>
      <c r="BP9" s="578"/>
      <c r="BQ9" s="578"/>
    </row>
    <row r="10" spans="2:69" ht="15.75">
      <c r="B10" s="752" t="s">
        <v>349</v>
      </c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752"/>
      <c r="AR10" s="752"/>
      <c r="AS10" s="752"/>
      <c r="AT10" s="752"/>
      <c r="AU10" s="752"/>
      <c r="AV10" s="752"/>
      <c r="AW10" s="752"/>
      <c r="AX10" s="75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578"/>
      <c r="BK10" s="578"/>
      <c r="BL10" s="578"/>
      <c r="BM10" s="578"/>
      <c r="BN10" s="578"/>
      <c r="BO10" s="578"/>
      <c r="BP10" s="578"/>
      <c r="BQ10" s="578"/>
    </row>
    <row r="11" spans="2:69" s="13" customFormat="1" ht="15.75">
      <c r="B11" s="760" t="s">
        <v>7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5"/>
      <c r="BL11" s="15"/>
      <c r="BM11" s="15"/>
      <c r="BN11" s="15"/>
      <c r="BO11" s="15"/>
      <c r="BP11" s="15"/>
      <c r="BQ11" s="15"/>
    </row>
    <row r="12" spans="4:69" ht="13.5" customHeight="1">
      <c r="D12" s="16"/>
      <c r="E12" s="76"/>
      <c r="F12" s="76"/>
      <c r="G12" s="76"/>
      <c r="H12" s="76"/>
      <c r="I12" s="77"/>
      <c r="J12" s="77"/>
      <c r="K12" s="512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7"/>
      <c r="W12" s="17"/>
      <c r="X12" s="76"/>
      <c r="Y12" s="76"/>
      <c r="Z12" s="76"/>
      <c r="AA12" s="76"/>
      <c r="AB12" s="17"/>
      <c r="AC12" s="17"/>
      <c r="AD12" s="76"/>
      <c r="AE12" s="76"/>
      <c r="AF12" s="76"/>
      <c r="AG12" s="76"/>
      <c r="AH12" s="76"/>
      <c r="AI12" s="76"/>
      <c r="AJ12" s="76"/>
      <c r="AK12" s="76"/>
      <c r="AL12" s="17"/>
      <c r="AM12" s="392"/>
      <c r="AN12" s="15"/>
      <c r="AO12" s="17"/>
      <c r="AP12" s="127"/>
      <c r="AQ12" s="76"/>
      <c r="AR12" s="127"/>
      <c r="AS12" s="127"/>
      <c r="AT12" s="76"/>
      <c r="AU12" s="76"/>
      <c r="AV12" s="15"/>
      <c r="AW12" s="17"/>
      <c r="AX12" s="15"/>
      <c r="AY12" s="15"/>
      <c r="AZ12" s="17"/>
      <c r="BA12" s="17"/>
      <c r="BB12" s="15"/>
      <c r="BC12" s="17"/>
      <c r="BD12" s="578"/>
      <c r="BE12" s="578"/>
      <c r="BF12" s="578"/>
      <c r="BG12" s="578"/>
      <c r="BH12" s="578"/>
      <c r="BI12" s="578"/>
      <c r="BJ12" s="578"/>
      <c r="BK12" s="578"/>
      <c r="BL12" s="578"/>
      <c r="BM12" s="578"/>
      <c r="BN12" s="578"/>
      <c r="BO12" s="578"/>
      <c r="BP12" s="578"/>
      <c r="BQ12" s="578"/>
    </row>
    <row r="13" spans="4:50" ht="16.5">
      <c r="D13" s="18"/>
      <c r="E13" s="78"/>
      <c r="F13" s="78"/>
      <c r="G13" s="79"/>
      <c r="H13" s="79"/>
      <c r="I13" s="78"/>
      <c r="J13" s="78"/>
      <c r="K13" s="513"/>
      <c r="L13" s="78"/>
      <c r="M13" s="78"/>
      <c r="N13" s="78"/>
      <c r="O13" s="78"/>
      <c r="P13" s="80"/>
      <c r="AP13" s="751"/>
      <c r="AQ13" s="751"/>
      <c r="AR13" s="751"/>
      <c r="AS13" s="751"/>
      <c r="AT13" s="751"/>
      <c r="AU13" s="751"/>
      <c r="AV13" s="752"/>
      <c r="AW13" s="752"/>
      <c r="AX13" s="752"/>
    </row>
    <row r="14" spans="2:50" s="19" customFormat="1" ht="46.5" customHeight="1">
      <c r="B14" s="735" t="s">
        <v>8</v>
      </c>
      <c r="C14" s="753" t="s">
        <v>9</v>
      </c>
      <c r="D14" s="756" t="s">
        <v>10</v>
      </c>
      <c r="E14" s="757" t="s">
        <v>11</v>
      </c>
      <c r="F14" s="761" t="s">
        <v>270</v>
      </c>
      <c r="G14" s="757" t="s">
        <v>12</v>
      </c>
      <c r="H14" s="757" t="s">
        <v>13</v>
      </c>
      <c r="I14" s="757" t="s">
        <v>14</v>
      </c>
      <c r="J14" s="757" t="s">
        <v>15</v>
      </c>
      <c r="K14" s="764" t="s">
        <v>36</v>
      </c>
      <c r="L14" s="733" t="s">
        <v>314</v>
      </c>
      <c r="M14" s="733"/>
      <c r="N14" s="733" t="s">
        <v>16</v>
      </c>
      <c r="O14" s="733"/>
      <c r="P14" s="733"/>
      <c r="Q14" s="733"/>
      <c r="R14" s="733"/>
      <c r="S14" s="733"/>
      <c r="T14" s="748" t="s">
        <v>17</v>
      </c>
      <c r="U14" s="748" t="s">
        <v>18</v>
      </c>
      <c r="V14" s="735" t="s">
        <v>19</v>
      </c>
      <c r="W14" s="735"/>
      <c r="X14" s="725" t="s">
        <v>20</v>
      </c>
      <c r="Y14" s="737"/>
      <c r="Z14" s="725" t="s">
        <v>21</v>
      </c>
      <c r="AA14" s="737"/>
      <c r="AB14" s="735" t="s">
        <v>22</v>
      </c>
      <c r="AC14" s="735"/>
      <c r="AD14" s="725" t="s">
        <v>140</v>
      </c>
      <c r="AE14" s="736"/>
      <c r="AF14" s="736"/>
      <c r="AG14" s="736"/>
      <c r="AH14" s="736"/>
      <c r="AI14" s="736"/>
      <c r="AJ14" s="736"/>
      <c r="AK14" s="737"/>
      <c r="AL14" s="738" t="s">
        <v>218</v>
      </c>
      <c r="AM14" s="739"/>
      <c r="AN14" s="738" t="s">
        <v>217</v>
      </c>
      <c r="AO14" s="742"/>
      <c r="AP14" s="725" t="s">
        <v>350</v>
      </c>
      <c r="AQ14" s="737"/>
      <c r="AR14" s="746" t="s">
        <v>23</v>
      </c>
      <c r="AS14" s="725" t="s">
        <v>107</v>
      </c>
      <c r="AT14" s="726"/>
      <c r="AU14" s="727"/>
      <c r="AV14" s="731" t="s">
        <v>351</v>
      </c>
      <c r="AW14" s="732"/>
      <c r="AX14" s="732"/>
    </row>
    <row r="15" spans="2:50" s="19" customFormat="1" ht="38.25" customHeight="1">
      <c r="B15" s="735"/>
      <c r="C15" s="754"/>
      <c r="D15" s="756"/>
      <c r="E15" s="757"/>
      <c r="F15" s="761"/>
      <c r="G15" s="757"/>
      <c r="H15" s="757"/>
      <c r="I15" s="757"/>
      <c r="J15" s="757"/>
      <c r="K15" s="765"/>
      <c r="L15" s="733"/>
      <c r="M15" s="733"/>
      <c r="N15" s="733" t="s">
        <v>24</v>
      </c>
      <c r="O15" s="733"/>
      <c r="P15" s="733" t="s">
        <v>25</v>
      </c>
      <c r="Q15" s="733"/>
      <c r="R15" s="733" t="s">
        <v>26</v>
      </c>
      <c r="S15" s="733"/>
      <c r="T15" s="749"/>
      <c r="U15" s="749"/>
      <c r="V15" s="735"/>
      <c r="W15" s="735"/>
      <c r="X15" s="744"/>
      <c r="Y15" s="745"/>
      <c r="Z15" s="744"/>
      <c r="AA15" s="745"/>
      <c r="AB15" s="735"/>
      <c r="AC15" s="735"/>
      <c r="AD15" s="762" t="s">
        <v>220</v>
      </c>
      <c r="AE15" s="763"/>
      <c r="AF15" s="733" t="s">
        <v>27</v>
      </c>
      <c r="AG15" s="733"/>
      <c r="AH15" s="733" t="s">
        <v>168</v>
      </c>
      <c r="AI15" s="733"/>
      <c r="AJ15" s="733" t="s">
        <v>221</v>
      </c>
      <c r="AK15" s="733"/>
      <c r="AL15" s="740"/>
      <c r="AM15" s="741"/>
      <c r="AN15" s="740"/>
      <c r="AO15" s="743"/>
      <c r="AP15" s="744"/>
      <c r="AQ15" s="745"/>
      <c r="AR15" s="747"/>
      <c r="AS15" s="728"/>
      <c r="AT15" s="729"/>
      <c r="AU15" s="730"/>
      <c r="AV15" s="734" t="s">
        <v>28</v>
      </c>
      <c r="AW15" s="734"/>
      <c r="AX15" s="417" t="s">
        <v>29</v>
      </c>
    </row>
    <row r="16" spans="2:50" s="19" customFormat="1" ht="63">
      <c r="B16" s="735"/>
      <c r="C16" s="755"/>
      <c r="D16" s="756"/>
      <c r="E16" s="757"/>
      <c r="F16" s="761"/>
      <c r="G16" s="757"/>
      <c r="H16" s="757"/>
      <c r="I16" s="757"/>
      <c r="J16" s="757"/>
      <c r="K16" s="766"/>
      <c r="L16" s="580" t="s">
        <v>30</v>
      </c>
      <c r="M16" s="580" t="s">
        <v>31</v>
      </c>
      <c r="N16" s="580" t="s">
        <v>30</v>
      </c>
      <c r="O16" s="580" t="s">
        <v>31</v>
      </c>
      <c r="P16" s="580" t="s">
        <v>30</v>
      </c>
      <c r="Q16" s="580" t="s">
        <v>31</v>
      </c>
      <c r="R16" s="580" t="s">
        <v>30</v>
      </c>
      <c r="S16" s="580" t="s">
        <v>31</v>
      </c>
      <c r="T16" s="750"/>
      <c r="U16" s="750"/>
      <c r="V16" s="579" t="s">
        <v>32</v>
      </c>
      <c r="W16" s="579" t="s">
        <v>33</v>
      </c>
      <c r="X16" s="581" t="s">
        <v>32</v>
      </c>
      <c r="Y16" s="581" t="s">
        <v>33</v>
      </c>
      <c r="Z16" s="581" t="s">
        <v>32</v>
      </c>
      <c r="AA16" s="581" t="s">
        <v>33</v>
      </c>
      <c r="AB16" s="582" t="s">
        <v>34</v>
      </c>
      <c r="AC16" s="582" t="s">
        <v>35</v>
      </c>
      <c r="AD16" s="581" t="s">
        <v>30</v>
      </c>
      <c r="AE16" s="581" t="s">
        <v>31</v>
      </c>
      <c r="AF16" s="581" t="s">
        <v>30</v>
      </c>
      <c r="AG16" s="581" t="s">
        <v>31</v>
      </c>
      <c r="AH16" s="581" t="s">
        <v>30</v>
      </c>
      <c r="AI16" s="581" t="s">
        <v>31</v>
      </c>
      <c r="AJ16" s="581" t="s">
        <v>30</v>
      </c>
      <c r="AK16" s="581" t="s">
        <v>31</v>
      </c>
      <c r="AL16" s="582" t="s">
        <v>34</v>
      </c>
      <c r="AM16" s="31" t="s">
        <v>35</v>
      </c>
      <c r="AN16" s="582" t="s">
        <v>34</v>
      </c>
      <c r="AO16" s="582" t="s">
        <v>35</v>
      </c>
      <c r="AP16" s="128" t="s">
        <v>34</v>
      </c>
      <c r="AQ16" s="128" t="s">
        <v>35</v>
      </c>
      <c r="AR16" s="128" t="s">
        <v>34</v>
      </c>
      <c r="AS16" s="128" t="s">
        <v>34</v>
      </c>
      <c r="AT16" s="128" t="s">
        <v>36</v>
      </c>
      <c r="AU16" s="128" t="s">
        <v>35</v>
      </c>
      <c r="AV16" s="582" t="s">
        <v>34</v>
      </c>
      <c r="AW16" s="582" t="s">
        <v>35</v>
      </c>
      <c r="AX16" s="579" t="s">
        <v>164</v>
      </c>
    </row>
    <row r="17" spans="2:50" s="540" customFormat="1" ht="16.5" hidden="1">
      <c r="B17" s="541"/>
      <c r="C17" s="542"/>
      <c r="D17" s="495" t="s">
        <v>324</v>
      </c>
      <c r="E17" s="495" t="s">
        <v>325</v>
      </c>
      <c r="F17" s="543"/>
      <c r="G17" s="498" t="s">
        <v>38</v>
      </c>
      <c r="H17" s="498" t="s">
        <v>38</v>
      </c>
      <c r="I17" s="545">
        <v>53</v>
      </c>
      <c r="J17" s="545">
        <v>30</v>
      </c>
      <c r="K17" s="546">
        <v>93.6</v>
      </c>
      <c r="L17" s="545">
        <v>1575</v>
      </c>
      <c r="M17" s="547">
        <v>147435.75</v>
      </c>
      <c r="N17" s="545">
        <v>500</v>
      </c>
      <c r="O17" s="547">
        <v>33740</v>
      </c>
      <c r="P17" s="545">
        <v>1500</v>
      </c>
      <c r="Q17" s="547">
        <v>104790</v>
      </c>
      <c r="R17" s="545">
        <v>1575</v>
      </c>
      <c r="S17" s="547">
        <v>147435.75</v>
      </c>
      <c r="T17" s="542"/>
      <c r="U17" s="542"/>
      <c r="V17" s="541"/>
      <c r="W17" s="541"/>
      <c r="X17" s="541"/>
      <c r="Y17" s="541"/>
      <c r="Z17" s="541"/>
      <c r="AA17" s="541"/>
      <c r="AB17" s="543"/>
      <c r="AC17" s="543"/>
      <c r="AD17" s="541"/>
      <c r="AE17" s="541"/>
      <c r="AF17" s="541"/>
      <c r="AG17" s="541"/>
      <c r="AH17" s="541"/>
      <c r="AI17" s="541"/>
      <c r="AJ17" s="541"/>
      <c r="AK17" s="541"/>
      <c r="AL17" s="543"/>
      <c r="AM17" s="544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1"/>
    </row>
    <row r="18" spans="2:50" s="540" customFormat="1" ht="16.5" hidden="1">
      <c r="B18" s="541"/>
      <c r="C18" s="542"/>
      <c r="D18" s="495" t="s">
        <v>319</v>
      </c>
      <c r="E18" s="495" t="s">
        <v>53</v>
      </c>
      <c r="F18" s="543"/>
      <c r="G18" s="498" t="s">
        <v>38</v>
      </c>
      <c r="H18" s="498" t="s">
        <v>38</v>
      </c>
      <c r="I18" s="545">
        <v>4</v>
      </c>
      <c r="J18" s="545">
        <v>2</v>
      </c>
      <c r="K18" s="546">
        <v>2939.5</v>
      </c>
      <c r="L18" s="545">
        <v>7</v>
      </c>
      <c r="M18" s="547">
        <v>20576.57</v>
      </c>
      <c r="N18" s="545">
        <v>7</v>
      </c>
      <c r="O18" s="547">
        <v>17715.67</v>
      </c>
      <c r="P18" s="545">
        <v>7</v>
      </c>
      <c r="Q18" s="547">
        <v>17801.91</v>
      </c>
      <c r="R18" s="545">
        <v>7</v>
      </c>
      <c r="S18" s="547">
        <v>20576.57</v>
      </c>
      <c r="T18" s="542"/>
      <c r="U18" s="542"/>
      <c r="V18" s="541"/>
      <c r="W18" s="541"/>
      <c r="X18" s="541"/>
      <c r="Y18" s="541"/>
      <c r="Z18" s="541"/>
      <c r="AA18" s="541"/>
      <c r="AB18" s="543"/>
      <c r="AC18" s="543"/>
      <c r="AD18" s="541"/>
      <c r="AE18" s="541"/>
      <c r="AF18" s="541"/>
      <c r="AG18" s="541"/>
      <c r="AH18" s="541"/>
      <c r="AI18" s="541"/>
      <c r="AJ18" s="541"/>
      <c r="AK18" s="541"/>
      <c r="AL18" s="543"/>
      <c r="AM18" s="544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1"/>
    </row>
    <row r="19" spans="2:52" s="257" customFormat="1" ht="20.25" customHeight="1">
      <c r="B19" s="242"/>
      <c r="C19" s="243" t="s">
        <v>39</v>
      </c>
      <c r="D19" s="244" t="s">
        <v>195</v>
      </c>
      <c r="E19" s="245" t="s">
        <v>196</v>
      </c>
      <c r="F19" s="459"/>
      <c r="G19" s="246" t="s">
        <v>38</v>
      </c>
      <c r="H19" s="246" t="s">
        <v>38</v>
      </c>
      <c r="I19" s="247"/>
      <c r="J19" s="247"/>
      <c r="K19" s="514"/>
      <c r="L19" s="247"/>
      <c r="M19" s="248"/>
      <c r="N19" s="247"/>
      <c r="O19" s="248"/>
      <c r="P19" s="247"/>
      <c r="Q19" s="248"/>
      <c r="R19" s="247"/>
      <c r="S19" s="248"/>
      <c r="T19" s="249" t="s">
        <v>212</v>
      </c>
      <c r="U19" s="249" t="s">
        <v>208</v>
      </c>
      <c r="V19" s="250" t="s">
        <v>213</v>
      </c>
      <c r="W19" s="251">
        <v>43803</v>
      </c>
      <c r="X19" s="252" t="s">
        <v>214</v>
      </c>
      <c r="Y19" s="251">
        <v>43816</v>
      </c>
      <c r="Z19" s="243"/>
      <c r="AA19" s="251"/>
      <c r="AB19" s="253">
        <v>17</v>
      </c>
      <c r="AC19" s="254">
        <v>1585.59</v>
      </c>
      <c r="AD19" s="255"/>
      <c r="AE19" s="254"/>
      <c r="AF19" s="255"/>
      <c r="AG19" s="254"/>
      <c r="AH19" s="255"/>
      <c r="AI19" s="254"/>
      <c r="AJ19" s="254"/>
      <c r="AK19" s="254"/>
      <c r="AL19" s="253">
        <f aca="true" t="shared" si="0" ref="AL19:AM24">AD19+AF19+AH19</f>
        <v>0</v>
      </c>
      <c r="AM19" s="253">
        <f t="shared" si="0"/>
        <v>0</v>
      </c>
      <c r="AN19" s="253">
        <f aca="true" t="shared" si="1" ref="AN19:AO77">AB19+AL19-AV19</f>
        <v>17</v>
      </c>
      <c r="AO19" s="254">
        <f t="shared" si="1"/>
        <v>1585.59</v>
      </c>
      <c r="AP19" s="253">
        <v>0</v>
      </c>
      <c r="AQ19" s="254">
        <v>0</v>
      </c>
      <c r="AR19" s="253"/>
      <c r="AS19" s="253"/>
      <c r="AT19" s="254">
        <v>93.27</v>
      </c>
      <c r="AU19" s="254">
        <f aca="true" t="shared" si="2" ref="AU19:AU27">AS19*AT19</f>
        <v>0</v>
      </c>
      <c r="AV19" s="253">
        <f aca="true" t="shared" si="3" ref="AV19:AV27">AP19+AR19-AS19</f>
        <v>0</v>
      </c>
      <c r="AW19" s="254">
        <f aca="true" t="shared" si="4" ref="AW19:AW26">AV19*AT19</f>
        <v>0</v>
      </c>
      <c r="AX19" s="370">
        <f aca="true" t="shared" si="5" ref="AX19:AX29">AV19</f>
        <v>0</v>
      </c>
      <c r="AY19" s="177">
        <f>AB19+AL19-AN19</f>
        <v>0</v>
      </c>
      <c r="AZ19" s="177">
        <f>AY19-SUM(AX19:AX19)</f>
        <v>0</v>
      </c>
    </row>
    <row r="20" spans="2:52" s="257" customFormat="1" ht="20.25" customHeight="1">
      <c r="B20" s="242"/>
      <c r="C20" s="243" t="s">
        <v>39</v>
      </c>
      <c r="D20" s="244" t="s">
        <v>195</v>
      </c>
      <c r="E20" s="245" t="s">
        <v>196</v>
      </c>
      <c r="F20" s="459"/>
      <c r="G20" s="246" t="s">
        <v>38</v>
      </c>
      <c r="H20" s="246" t="s">
        <v>38</v>
      </c>
      <c r="I20" s="247"/>
      <c r="J20" s="247"/>
      <c r="K20" s="514"/>
      <c r="L20" s="247"/>
      <c r="M20" s="248"/>
      <c r="N20" s="247"/>
      <c r="O20" s="248"/>
      <c r="P20" s="247"/>
      <c r="Q20" s="248"/>
      <c r="R20" s="247"/>
      <c r="S20" s="248"/>
      <c r="T20" s="249" t="s">
        <v>212</v>
      </c>
      <c r="U20" s="249" t="s">
        <v>208</v>
      </c>
      <c r="V20" s="250" t="s">
        <v>230</v>
      </c>
      <c r="W20" s="251">
        <v>43808</v>
      </c>
      <c r="X20" s="252" t="s">
        <v>231</v>
      </c>
      <c r="Y20" s="251">
        <v>43838</v>
      </c>
      <c r="Z20" s="243"/>
      <c r="AA20" s="251"/>
      <c r="AB20" s="253">
        <v>0</v>
      </c>
      <c r="AC20" s="254">
        <v>0</v>
      </c>
      <c r="AD20" s="255"/>
      <c r="AE20" s="254"/>
      <c r="AF20" s="255"/>
      <c r="AG20" s="254"/>
      <c r="AH20" s="255">
        <v>75</v>
      </c>
      <c r="AI20" s="254">
        <v>6691.5</v>
      </c>
      <c r="AJ20" s="254"/>
      <c r="AK20" s="254"/>
      <c r="AL20" s="253">
        <f t="shared" si="0"/>
        <v>75</v>
      </c>
      <c r="AM20" s="253">
        <f t="shared" si="0"/>
        <v>6691.5</v>
      </c>
      <c r="AN20" s="253">
        <f t="shared" si="1"/>
        <v>75</v>
      </c>
      <c r="AO20" s="254">
        <f t="shared" si="1"/>
        <v>6691.5</v>
      </c>
      <c r="AP20" s="253">
        <v>0</v>
      </c>
      <c r="AQ20" s="254">
        <v>0</v>
      </c>
      <c r="AR20" s="253"/>
      <c r="AS20" s="253"/>
      <c r="AT20" s="254">
        <v>89.22</v>
      </c>
      <c r="AU20" s="254">
        <f t="shared" si="2"/>
        <v>0</v>
      </c>
      <c r="AV20" s="253">
        <f t="shared" si="3"/>
        <v>0</v>
      </c>
      <c r="AW20" s="254">
        <f t="shared" si="4"/>
        <v>0</v>
      </c>
      <c r="AX20" s="370">
        <f t="shared" si="5"/>
        <v>0</v>
      </c>
      <c r="AY20" s="177">
        <f aca="true" t="shared" si="6" ref="AY20:AY92">AB20+AL20-AN20</f>
        <v>0</v>
      </c>
      <c r="AZ20" s="177">
        <f aca="true" t="shared" si="7" ref="AZ20:AZ92">AY20-SUM(AX20:AX20)</f>
        <v>0</v>
      </c>
    </row>
    <row r="21" spans="2:52" s="210" customFormat="1" ht="20.25" customHeight="1">
      <c r="B21" s="195"/>
      <c r="C21" s="196" t="s">
        <v>39</v>
      </c>
      <c r="D21" s="197" t="s">
        <v>236</v>
      </c>
      <c r="E21" s="198" t="s">
        <v>235</v>
      </c>
      <c r="F21" s="460"/>
      <c r="G21" s="199" t="s">
        <v>38</v>
      </c>
      <c r="H21" s="199" t="s">
        <v>38</v>
      </c>
      <c r="I21" s="200">
        <v>6</v>
      </c>
      <c r="J21" s="200">
        <v>4</v>
      </c>
      <c r="K21" s="515">
        <v>1361.5</v>
      </c>
      <c r="L21" s="200">
        <v>24</v>
      </c>
      <c r="M21" s="201">
        <v>32676.96</v>
      </c>
      <c r="N21" s="200"/>
      <c r="O21" s="201"/>
      <c r="P21" s="200">
        <v>8</v>
      </c>
      <c r="Q21" s="201">
        <v>23446.56</v>
      </c>
      <c r="R21" s="200">
        <v>8</v>
      </c>
      <c r="S21" s="201">
        <v>10892.32</v>
      </c>
      <c r="T21" s="202" t="s">
        <v>238</v>
      </c>
      <c r="U21" s="202" t="s">
        <v>190</v>
      </c>
      <c r="V21" s="203" t="s">
        <v>233</v>
      </c>
      <c r="W21" s="204">
        <v>43808</v>
      </c>
      <c r="X21" s="205" t="s">
        <v>234</v>
      </c>
      <c r="Y21" s="204">
        <v>43838</v>
      </c>
      <c r="Z21" s="196"/>
      <c r="AA21" s="204"/>
      <c r="AB21" s="206">
        <v>0</v>
      </c>
      <c r="AC21" s="207">
        <v>0</v>
      </c>
      <c r="AD21" s="208"/>
      <c r="AE21" s="207"/>
      <c r="AF21" s="208"/>
      <c r="AG21" s="207"/>
      <c r="AH21" s="208">
        <v>8</v>
      </c>
      <c r="AI21" s="207">
        <v>3191.76</v>
      </c>
      <c r="AJ21" s="207"/>
      <c r="AK21" s="207"/>
      <c r="AL21" s="206">
        <f t="shared" si="0"/>
        <v>8</v>
      </c>
      <c r="AM21" s="206">
        <f t="shared" si="0"/>
        <v>3191.76</v>
      </c>
      <c r="AN21" s="206">
        <f t="shared" si="1"/>
        <v>8</v>
      </c>
      <c r="AO21" s="207">
        <f t="shared" si="1"/>
        <v>3191.76</v>
      </c>
      <c r="AP21" s="206">
        <v>0</v>
      </c>
      <c r="AQ21" s="207">
        <v>0</v>
      </c>
      <c r="AR21" s="206"/>
      <c r="AS21" s="206"/>
      <c r="AT21" s="207">
        <v>398.97</v>
      </c>
      <c r="AU21" s="207">
        <f t="shared" si="2"/>
        <v>0</v>
      </c>
      <c r="AV21" s="206">
        <f t="shared" si="3"/>
        <v>0</v>
      </c>
      <c r="AW21" s="207">
        <f t="shared" si="4"/>
        <v>0</v>
      </c>
      <c r="AX21" s="367">
        <f t="shared" si="5"/>
        <v>0</v>
      </c>
      <c r="AY21" s="177">
        <f t="shared" si="6"/>
        <v>0</v>
      </c>
      <c r="AZ21" s="177">
        <f t="shared" si="7"/>
        <v>0</v>
      </c>
    </row>
    <row r="22" spans="2:52" s="210" customFormat="1" ht="20.25" customHeight="1">
      <c r="B22" s="195"/>
      <c r="C22" s="196" t="s">
        <v>39</v>
      </c>
      <c r="D22" s="197" t="s">
        <v>236</v>
      </c>
      <c r="E22" s="198" t="s">
        <v>235</v>
      </c>
      <c r="F22" s="460" t="s">
        <v>356</v>
      </c>
      <c r="G22" s="199" t="s">
        <v>38</v>
      </c>
      <c r="H22" s="199" t="s">
        <v>38</v>
      </c>
      <c r="I22" s="200"/>
      <c r="J22" s="200"/>
      <c r="K22" s="515"/>
      <c r="L22" s="200"/>
      <c r="M22" s="201"/>
      <c r="N22" s="200"/>
      <c r="O22" s="201"/>
      <c r="P22" s="200"/>
      <c r="Q22" s="201"/>
      <c r="R22" s="200"/>
      <c r="S22" s="201"/>
      <c r="T22" s="202" t="s">
        <v>352</v>
      </c>
      <c r="U22" s="202" t="s">
        <v>353</v>
      </c>
      <c r="V22" s="203" t="s">
        <v>354</v>
      </c>
      <c r="W22" s="204">
        <v>43885</v>
      </c>
      <c r="X22" s="205" t="s">
        <v>355</v>
      </c>
      <c r="Y22" s="204">
        <v>43924</v>
      </c>
      <c r="Z22" s="196"/>
      <c r="AA22" s="204"/>
      <c r="AB22" s="206">
        <v>0</v>
      </c>
      <c r="AC22" s="207">
        <v>0</v>
      </c>
      <c r="AD22" s="208"/>
      <c r="AE22" s="207"/>
      <c r="AF22" s="208">
        <v>159</v>
      </c>
      <c r="AG22" s="207">
        <v>69241.32</v>
      </c>
      <c r="AH22" s="208"/>
      <c r="AI22" s="207"/>
      <c r="AJ22" s="207"/>
      <c r="AK22" s="207"/>
      <c r="AL22" s="206">
        <f>AD22+AF22+AH22</f>
        <v>159</v>
      </c>
      <c r="AM22" s="206">
        <f>AE22+AG22+AI22</f>
        <v>69241.32</v>
      </c>
      <c r="AN22" s="206">
        <f>AB22+AL22-AV22</f>
        <v>0</v>
      </c>
      <c r="AO22" s="207">
        <f>AC22+AM22-AW22</f>
        <v>0</v>
      </c>
      <c r="AP22" s="206">
        <v>0</v>
      </c>
      <c r="AQ22" s="207">
        <v>0</v>
      </c>
      <c r="AR22" s="206">
        <v>159</v>
      </c>
      <c r="AS22" s="206"/>
      <c r="AT22" s="207">
        <v>435.48</v>
      </c>
      <c r="AU22" s="207">
        <f t="shared" si="2"/>
        <v>0</v>
      </c>
      <c r="AV22" s="206">
        <f t="shared" si="3"/>
        <v>159</v>
      </c>
      <c r="AW22" s="207">
        <f t="shared" si="4"/>
        <v>69241.32</v>
      </c>
      <c r="AX22" s="367">
        <f t="shared" si="5"/>
        <v>159</v>
      </c>
      <c r="AY22" s="177">
        <f t="shared" si="6"/>
        <v>159</v>
      </c>
      <c r="AZ22" s="177">
        <f t="shared" si="7"/>
        <v>0</v>
      </c>
    </row>
    <row r="23" spans="2:52" s="210" customFormat="1" ht="20.25" customHeight="1">
      <c r="B23" s="195"/>
      <c r="C23" s="196" t="s">
        <v>39</v>
      </c>
      <c r="D23" s="197" t="s">
        <v>236</v>
      </c>
      <c r="E23" s="198" t="s">
        <v>235</v>
      </c>
      <c r="F23" s="460" t="s">
        <v>356</v>
      </c>
      <c r="G23" s="199" t="s">
        <v>38</v>
      </c>
      <c r="H23" s="199" t="s">
        <v>38</v>
      </c>
      <c r="I23" s="200"/>
      <c r="J23" s="200"/>
      <c r="K23" s="515"/>
      <c r="L23" s="200"/>
      <c r="M23" s="201"/>
      <c r="N23" s="200"/>
      <c r="O23" s="201"/>
      <c r="P23" s="200"/>
      <c r="Q23" s="201"/>
      <c r="R23" s="200"/>
      <c r="S23" s="201"/>
      <c r="T23" s="202" t="s">
        <v>238</v>
      </c>
      <c r="U23" s="202" t="s">
        <v>190</v>
      </c>
      <c r="V23" s="203" t="s">
        <v>375</v>
      </c>
      <c r="W23" s="204">
        <v>43920</v>
      </c>
      <c r="X23" s="205" t="s">
        <v>376</v>
      </c>
      <c r="Y23" s="204">
        <v>43938</v>
      </c>
      <c r="Z23" s="196"/>
      <c r="AA23" s="204"/>
      <c r="AB23" s="206">
        <v>0</v>
      </c>
      <c r="AC23" s="207">
        <v>0</v>
      </c>
      <c r="AD23" s="208"/>
      <c r="AE23" s="207"/>
      <c r="AF23" s="208"/>
      <c r="AG23" s="207"/>
      <c r="AH23" s="208">
        <v>11</v>
      </c>
      <c r="AI23" s="207">
        <v>4388.87</v>
      </c>
      <c r="AJ23" s="207"/>
      <c r="AK23" s="207"/>
      <c r="AL23" s="206">
        <f>AD23+AF23+AH23</f>
        <v>11</v>
      </c>
      <c r="AM23" s="206">
        <f>AE23+AG23+AI23</f>
        <v>4388.87</v>
      </c>
      <c r="AN23" s="206">
        <f>AB23+AL23-AV23</f>
        <v>0</v>
      </c>
      <c r="AO23" s="207">
        <f>AC23+AM23-AW23</f>
        <v>0.1999999999998181</v>
      </c>
      <c r="AP23" s="206">
        <v>0</v>
      </c>
      <c r="AQ23" s="207">
        <v>0</v>
      </c>
      <c r="AR23" s="206">
        <v>11</v>
      </c>
      <c r="AS23" s="206"/>
      <c r="AT23" s="207">
        <v>398.97</v>
      </c>
      <c r="AU23" s="207">
        <f>AS23*AT23</f>
        <v>0</v>
      </c>
      <c r="AV23" s="206">
        <f>AP23+AR23-AS23</f>
        <v>11</v>
      </c>
      <c r="AW23" s="207">
        <f>AV23*AT23</f>
        <v>4388.67</v>
      </c>
      <c r="AX23" s="367">
        <f t="shared" si="5"/>
        <v>11</v>
      </c>
      <c r="AY23" s="177"/>
      <c r="AZ23" s="177"/>
    </row>
    <row r="24" spans="2:52" s="300" customFormat="1" ht="20.25" customHeight="1">
      <c r="B24" s="289"/>
      <c r="C24" s="290" t="s">
        <v>39</v>
      </c>
      <c r="D24" s="583" t="s">
        <v>237</v>
      </c>
      <c r="E24" s="291" t="s">
        <v>235</v>
      </c>
      <c r="F24" s="474"/>
      <c r="G24" s="292" t="s">
        <v>38</v>
      </c>
      <c r="H24" s="292" t="s">
        <v>38</v>
      </c>
      <c r="I24" s="293">
        <v>5</v>
      </c>
      <c r="J24" s="293">
        <v>4</v>
      </c>
      <c r="K24" s="529">
        <v>5190.9</v>
      </c>
      <c r="L24" s="293">
        <v>21</v>
      </c>
      <c r="M24" s="294">
        <v>109008.27</v>
      </c>
      <c r="N24" s="293"/>
      <c r="O24" s="294"/>
      <c r="P24" s="293">
        <v>10</v>
      </c>
      <c r="Q24" s="294">
        <v>124293.2</v>
      </c>
      <c r="R24" s="293">
        <v>20</v>
      </c>
      <c r="S24" s="294">
        <v>103317.4</v>
      </c>
      <c r="T24" s="584" t="s">
        <v>239</v>
      </c>
      <c r="U24" s="584" t="s">
        <v>190</v>
      </c>
      <c r="V24" s="295" t="s">
        <v>233</v>
      </c>
      <c r="W24" s="296">
        <v>43808</v>
      </c>
      <c r="X24" s="301" t="s">
        <v>234</v>
      </c>
      <c r="Y24" s="296">
        <v>43838</v>
      </c>
      <c r="Z24" s="290"/>
      <c r="AA24" s="296"/>
      <c r="AB24" s="297">
        <v>0</v>
      </c>
      <c r="AC24" s="298">
        <v>0</v>
      </c>
      <c r="AD24" s="299"/>
      <c r="AE24" s="298"/>
      <c r="AF24" s="299"/>
      <c r="AG24" s="298"/>
      <c r="AH24" s="299">
        <v>77</v>
      </c>
      <c r="AI24" s="298">
        <v>70401.87</v>
      </c>
      <c r="AJ24" s="298"/>
      <c r="AK24" s="298"/>
      <c r="AL24" s="297">
        <f t="shared" si="0"/>
        <v>77</v>
      </c>
      <c r="AM24" s="297">
        <f t="shared" si="0"/>
        <v>70401.87</v>
      </c>
      <c r="AN24" s="297">
        <f t="shared" si="1"/>
        <v>49</v>
      </c>
      <c r="AO24" s="298">
        <f t="shared" si="1"/>
        <v>44801.189999999995</v>
      </c>
      <c r="AP24" s="297">
        <v>28</v>
      </c>
      <c r="AQ24" s="298">
        <v>32915.159999999996</v>
      </c>
      <c r="AR24" s="297"/>
      <c r="AS24" s="297"/>
      <c r="AT24" s="298">
        <v>914.31</v>
      </c>
      <c r="AU24" s="298">
        <f t="shared" si="2"/>
        <v>0</v>
      </c>
      <c r="AV24" s="297">
        <f t="shared" si="3"/>
        <v>28</v>
      </c>
      <c r="AW24" s="298">
        <f t="shared" si="4"/>
        <v>25600.68</v>
      </c>
      <c r="AX24" s="372">
        <f t="shared" si="5"/>
        <v>28</v>
      </c>
      <c r="AY24" s="177">
        <f t="shared" si="6"/>
        <v>28</v>
      </c>
      <c r="AZ24" s="177">
        <f t="shared" si="7"/>
        <v>0</v>
      </c>
    </row>
    <row r="25" spans="2:52" s="300" customFormat="1" ht="20.25" customHeight="1">
      <c r="B25" s="289"/>
      <c r="C25" s="290" t="s">
        <v>39</v>
      </c>
      <c r="D25" s="583" t="s">
        <v>237</v>
      </c>
      <c r="E25" s="291" t="s">
        <v>235</v>
      </c>
      <c r="F25" s="474" t="s">
        <v>356</v>
      </c>
      <c r="G25" s="292" t="s">
        <v>38</v>
      </c>
      <c r="H25" s="292" t="s">
        <v>38</v>
      </c>
      <c r="I25" s="293"/>
      <c r="J25" s="293"/>
      <c r="K25" s="529"/>
      <c r="L25" s="293"/>
      <c r="M25" s="294"/>
      <c r="N25" s="293"/>
      <c r="O25" s="294"/>
      <c r="P25" s="293"/>
      <c r="Q25" s="294"/>
      <c r="R25" s="293"/>
      <c r="S25" s="294"/>
      <c r="T25" s="584" t="s">
        <v>357</v>
      </c>
      <c r="U25" s="584" t="s">
        <v>178</v>
      </c>
      <c r="V25" s="295" t="s">
        <v>354</v>
      </c>
      <c r="W25" s="296">
        <v>43885</v>
      </c>
      <c r="X25" s="301" t="s">
        <v>355</v>
      </c>
      <c r="Y25" s="296">
        <v>43924</v>
      </c>
      <c r="Z25" s="290"/>
      <c r="AA25" s="296"/>
      <c r="AB25" s="297">
        <v>0</v>
      </c>
      <c r="AC25" s="298">
        <v>0</v>
      </c>
      <c r="AD25" s="299"/>
      <c r="AE25" s="298"/>
      <c r="AF25" s="299">
        <v>137</v>
      </c>
      <c r="AG25" s="298">
        <v>131252.85</v>
      </c>
      <c r="AH25" s="299"/>
      <c r="AI25" s="298"/>
      <c r="AJ25" s="298"/>
      <c r="AK25" s="298"/>
      <c r="AL25" s="297">
        <f>AD25+AF25+AH25</f>
        <v>137</v>
      </c>
      <c r="AM25" s="297">
        <f>AE25+AG25+AI25</f>
        <v>131252.85</v>
      </c>
      <c r="AN25" s="297">
        <f>AB25+AL25-AV25</f>
        <v>0</v>
      </c>
      <c r="AO25" s="298">
        <f>AC25+AM25-AW25</f>
        <v>0</v>
      </c>
      <c r="AP25" s="297">
        <v>0</v>
      </c>
      <c r="AQ25" s="298">
        <v>0</v>
      </c>
      <c r="AR25" s="297">
        <v>137</v>
      </c>
      <c r="AS25" s="297"/>
      <c r="AT25" s="298">
        <v>958.05</v>
      </c>
      <c r="AU25" s="298">
        <f t="shared" si="2"/>
        <v>0</v>
      </c>
      <c r="AV25" s="297">
        <f t="shared" si="3"/>
        <v>137</v>
      </c>
      <c r="AW25" s="298">
        <f t="shared" si="4"/>
        <v>131252.85</v>
      </c>
      <c r="AX25" s="372">
        <f t="shared" si="5"/>
        <v>137</v>
      </c>
      <c r="AY25" s="177">
        <f t="shared" si="6"/>
        <v>137</v>
      </c>
      <c r="AZ25" s="177">
        <f t="shared" si="7"/>
        <v>0</v>
      </c>
    </row>
    <row r="26" spans="2:52" s="300" customFormat="1" ht="20.25" customHeight="1">
      <c r="B26" s="289"/>
      <c r="C26" s="290" t="s">
        <v>39</v>
      </c>
      <c r="D26" s="583" t="s">
        <v>237</v>
      </c>
      <c r="E26" s="291" t="s">
        <v>235</v>
      </c>
      <c r="F26" s="474" t="s">
        <v>356</v>
      </c>
      <c r="G26" s="292" t="s">
        <v>38</v>
      </c>
      <c r="H26" s="292" t="s">
        <v>38</v>
      </c>
      <c r="I26" s="293"/>
      <c r="J26" s="293"/>
      <c r="K26" s="529"/>
      <c r="L26" s="293"/>
      <c r="M26" s="294"/>
      <c r="N26" s="293"/>
      <c r="O26" s="294"/>
      <c r="P26" s="293"/>
      <c r="Q26" s="294"/>
      <c r="R26" s="293"/>
      <c r="S26" s="294"/>
      <c r="T26" s="584" t="s">
        <v>357</v>
      </c>
      <c r="U26" s="584" t="s">
        <v>178</v>
      </c>
      <c r="V26" s="295" t="s">
        <v>375</v>
      </c>
      <c r="W26" s="296">
        <v>43920</v>
      </c>
      <c r="X26" s="301" t="s">
        <v>376</v>
      </c>
      <c r="Y26" s="296">
        <v>43938</v>
      </c>
      <c r="Z26" s="290"/>
      <c r="AA26" s="296"/>
      <c r="AB26" s="297">
        <v>0</v>
      </c>
      <c r="AC26" s="298">
        <v>0</v>
      </c>
      <c r="AD26" s="299"/>
      <c r="AE26" s="298"/>
      <c r="AF26" s="299"/>
      <c r="AG26" s="298"/>
      <c r="AH26" s="299">
        <v>16</v>
      </c>
      <c r="AI26" s="298">
        <v>14628.96</v>
      </c>
      <c r="AJ26" s="298"/>
      <c r="AK26" s="298"/>
      <c r="AL26" s="297">
        <f>AD26+AF26+AH26</f>
        <v>16</v>
      </c>
      <c r="AM26" s="297">
        <f>AE26+AG26+AI26</f>
        <v>14628.96</v>
      </c>
      <c r="AN26" s="297">
        <f>AB26+AL26-AV26</f>
        <v>0</v>
      </c>
      <c r="AO26" s="298">
        <f>AC26+AM26-AW26</f>
        <v>0</v>
      </c>
      <c r="AP26" s="297">
        <v>0</v>
      </c>
      <c r="AQ26" s="298">
        <v>0</v>
      </c>
      <c r="AR26" s="297">
        <v>16</v>
      </c>
      <c r="AS26" s="297"/>
      <c r="AT26" s="298">
        <v>914.31</v>
      </c>
      <c r="AU26" s="298">
        <f t="shared" si="2"/>
        <v>0</v>
      </c>
      <c r="AV26" s="297">
        <f t="shared" si="3"/>
        <v>16</v>
      </c>
      <c r="AW26" s="298">
        <f t="shared" si="4"/>
        <v>14628.96</v>
      </c>
      <c r="AX26" s="372">
        <f>AV26</f>
        <v>16</v>
      </c>
      <c r="AY26" s="642"/>
      <c r="AZ26" s="642"/>
    </row>
    <row r="27" spans="2:52" s="161" customFormat="1" ht="20.25" customHeight="1">
      <c r="B27" s="146"/>
      <c r="C27" s="147" t="s">
        <v>39</v>
      </c>
      <c r="D27" s="148" t="s">
        <v>170</v>
      </c>
      <c r="E27" s="149" t="s">
        <v>129</v>
      </c>
      <c r="F27" s="461"/>
      <c r="G27" s="150" t="s">
        <v>38</v>
      </c>
      <c r="H27" s="150" t="s">
        <v>38</v>
      </c>
      <c r="I27" s="151"/>
      <c r="J27" s="151"/>
      <c r="K27" s="516"/>
      <c r="L27" s="151"/>
      <c r="M27" s="152"/>
      <c r="N27" s="151"/>
      <c r="O27" s="152"/>
      <c r="P27" s="151"/>
      <c r="Q27" s="152"/>
      <c r="R27" s="151"/>
      <c r="S27" s="152"/>
      <c r="T27" s="153" t="s">
        <v>189</v>
      </c>
      <c r="U27" s="153" t="s">
        <v>190</v>
      </c>
      <c r="V27" s="154" t="s">
        <v>187</v>
      </c>
      <c r="W27" s="155">
        <v>43727</v>
      </c>
      <c r="X27" s="156" t="s">
        <v>188</v>
      </c>
      <c r="Y27" s="155">
        <v>43746</v>
      </c>
      <c r="Z27" s="147"/>
      <c r="AA27" s="155"/>
      <c r="AB27" s="157">
        <v>3</v>
      </c>
      <c r="AC27" s="158">
        <v>2742.9300000000003</v>
      </c>
      <c r="AD27" s="159"/>
      <c r="AE27" s="158"/>
      <c r="AF27" s="159"/>
      <c r="AG27" s="158"/>
      <c r="AH27" s="159"/>
      <c r="AI27" s="158"/>
      <c r="AJ27" s="158"/>
      <c r="AK27" s="158"/>
      <c r="AL27" s="157">
        <f aca="true" t="shared" si="8" ref="AL27:AM34">AD27+AF27+AH27+AJ27</f>
        <v>0</v>
      </c>
      <c r="AM27" s="395">
        <f t="shared" si="8"/>
        <v>0</v>
      </c>
      <c r="AN27" s="157">
        <f t="shared" si="1"/>
        <v>0</v>
      </c>
      <c r="AO27" s="158">
        <f t="shared" si="1"/>
        <v>0</v>
      </c>
      <c r="AP27" s="157">
        <v>3</v>
      </c>
      <c r="AQ27" s="158">
        <v>2742.9300000000003</v>
      </c>
      <c r="AR27" s="157"/>
      <c r="AS27" s="157"/>
      <c r="AT27" s="158">
        <v>914.3100000000001</v>
      </c>
      <c r="AU27" s="158">
        <f t="shared" si="2"/>
        <v>0</v>
      </c>
      <c r="AV27" s="157">
        <f t="shared" si="3"/>
        <v>3</v>
      </c>
      <c r="AW27" s="158">
        <f>AT27*AV27</f>
        <v>2742.9300000000003</v>
      </c>
      <c r="AX27" s="365">
        <f t="shared" si="5"/>
        <v>3</v>
      </c>
      <c r="AY27" s="177">
        <f t="shared" si="6"/>
        <v>3</v>
      </c>
      <c r="AZ27" s="177">
        <f t="shared" si="7"/>
        <v>0</v>
      </c>
    </row>
    <row r="28" spans="2:52" s="240" customFormat="1" ht="20.25" customHeight="1">
      <c r="B28" s="226"/>
      <c r="C28" s="227" t="s">
        <v>39</v>
      </c>
      <c r="D28" s="228" t="s">
        <v>128</v>
      </c>
      <c r="E28" s="229" t="s">
        <v>129</v>
      </c>
      <c r="F28" s="462"/>
      <c r="G28" s="230" t="s">
        <v>38</v>
      </c>
      <c r="H28" s="230" t="s">
        <v>38</v>
      </c>
      <c r="I28" s="231"/>
      <c r="J28" s="231"/>
      <c r="K28" s="517"/>
      <c r="L28" s="231"/>
      <c r="M28" s="232"/>
      <c r="N28" s="231"/>
      <c r="O28" s="232"/>
      <c r="P28" s="231"/>
      <c r="Q28" s="232"/>
      <c r="R28" s="231"/>
      <c r="S28" s="232"/>
      <c r="T28" s="233" t="s">
        <v>174</v>
      </c>
      <c r="U28" s="233" t="s">
        <v>175</v>
      </c>
      <c r="V28" s="234" t="s">
        <v>171</v>
      </c>
      <c r="W28" s="235">
        <v>43704</v>
      </c>
      <c r="X28" s="241" t="s">
        <v>172</v>
      </c>
      <c r="Y28" s="235">
        <v>43711</v>
      </c>
      <c r="Z28" s="227" t="s">
        <v>173</v>
      </c>
      <c r="AA28" s="235">
        <v>43711</v>
      </c>
      <c r="AB28" s="236">
        <v>55</v>
      </c>
      <c r="AC28" s="237">
        <v>53335.15</v>
      </c>
      <c r="AD28" s="238"/>
      <c r="AE28" s="237"/>
      <c r="AF28" s="238"/>
      <c r="AG28" s="237"/>
      <c r="AH28" s="238"/>
      <c r="AI28" s="237"/>
      <c r="AJ28" s="237"/>
      <c r="AK28" s="237"/>
      <c r="AL28" s="236">
        <f t="shared" si="8"/>
        <v>0</v>
      </c>
      <c r="AM28" s="393">
        <f t="shared" si="8"/>
        <v>0</v>
      </c>
      <c r="AN28" s="236">
        <f t="shared" si="1"/>
        <v>40</v>
      </c>
      <c r="AO28" s="237">
        <f t="shared" si="1"/>
        <v>38789.2</v>
      </c>
      <c r="AP28" s="236">
        <v>15</v>
      </c>
      <c r="AQ28" s="237">
        <v>23273.52</v>
      </c>
      <c r="AR28" s="236"/>
      <c r="AS28" s="236"/>
      <c r="AT28" s="237">
        <v>969.73</v>
      </c>
      <c r="AU28" s="237">
        <f aca="true" t="shared" si="9" ref="AU28:AU82">AS28*AT28</f>
        <v>0</v>
      </c>
      <c r="AV28" s="236">
        <f>AP28+AR28-AS28</f>
        <v>15</v>
      </c>
      <c r="AW28" s="237">
        <f>AT28*AV28</f>
        <v>14545.95</v>
      </c>
      <c r="AX28" s="383">
        <f t="shared" si="5"/>
        <v>15</v>
      </c>
      <c r="AY28" s="177">
        <f t="shared" si="6"/>
        <v>15</v>
      </c>
      <c r="AZ28" s="177">
        <f t="shared" si="7"/>
        <v>0</v>
      </c>
    </row>
    <row r="29" spans="2:52" s="240" customFormat="1" ht="20.25" customHeight="1">
      <c r="B29" s="226"/>
      <c r="C29" s="227" t="s">
        <v>39</v>
      </c>
      <c r="D29" s="228" t="s">
        <v>128</v>
      </c>
      <c r="E29" s="229" t="s">
        <v>129</v>
      </c>
      <c r="F29" s="462"/>
      <c r="G29" s="230" t="s">
        <v>38</v>
      </c>
      <c r="H29" s="230" t="s">
        <v>38</v>
      </c>
      <c r="I29" s="231"/>
      <c r="J29" s="231"/>
      <c r="K29" s="517"/>
      <c r="L29" s="231"/>
      <c r="M29" s="232"/>
      <c r="N29" s="231"/>
      <c r="O29" s="232"/>
      <c r="P29" s="231"/>
      <c r="Q29" s="232"/>
      <c r="R29" s="231"/>
      <c r="S29" s="232"/>
      <c r="T29" s="233" t="s">
        <v>232</v>
      </c>
      <c r="U29" s="233" t="s">
        <v>175</v>
      </c>
      <c r="V29" s="234" t="s">
        <v>233</v>
      </c>
      <c r="W29" s="235">
        <v>43808</v>
      </c>
      <c r="X29" s="241" t="s">
        <v>234</v>
      </c>
      <c r="Y29" s="235">
        <v>43838</v>
      </c>
      <c r="Z29" s="227"/>
      <c r="AA29" s="235"/>
      <c r="AB29" s="236">
        <v>0</v>
      </c>
      <c r="AC29" s="237">
        <v>0</v>
      </c>
      <c r="AD29" s="238"/>
      <c r="AE29" s="237"/>
      <c r="AF29" s="238"/>
      <c r="AG29" s="237"/>
      <c r="AH29" s="238">
        <v>54</v>
      </c>
      <c r="AI29" s="237">
        <v>52365.42</v>
      </c>
      <c r="AJ29" s="237"/>
      <c r="AK29" s="237"/>
      <c r="AL29" s="236">
        <f t="shared" si="8"/>
        <v>54</v>
      </c>
      <c r="AM29" s="393">
        <f t="shared" si="8"/>
        <v>52365.42</v>
      </c>
      <c r="AN29" s="236">
        <f t="shared" si="1"/>
        <v>0</v>
      </c>
      <c r="AO29" s="237">
        <f t="shared" si="1"/>
        <v>0</v>
      </c>
      <c r="AP29" s="236">
        <v>54</v>
      </c>
      <c r="AQ29" s="237">
        <v>52365.42</v>
      </c>
      <c r="AR29" s="236"/>
      <c r="AS29" s="236"/>
      <c r="AT29" s="237">
        <v>969.73</v>
      </c>
      <c r="AU29" s="237">
        <f>AS29*AT29</f>
        <v>0</v>
      </c>
      <c r="AV29" s="236">
        <f>AP29+AR29-AS29</f>
        <v>54</v>
      </c>
      <c r="AW29" s="237">
        <f>AT29*AV29</f>
        <v>52365.42</v>
      </c>
      <c r="AX29" s="383">
        <f t="shared" si="5"/>
        <v>54</v>
      </c>
      <c r="AY29" s="177">
        <f t="shared" si="6"/>
        <v>54</v>
      </c>
      <c r="AZ29" s="177">
        <f t="shared" si="7"/>
        <v>0</v>
      </c>
    </row>
    <row r="30" spans="2:52" s="492" customFormat="1" ht="20.25" customHeight="1" hidden="1">
      <c r="B30" s="493"/>
      <c r="C30" s="494"/>
      <c r="D30" s="495" t="s">
        <v>322</v>
      </c>
      <c r="E30" s="496" t="s">
        <v>80</v>
      </c>
      <c r="F30" s="497"/>
      <c r="G30" s="498" t="s">
        <v>38</v>
      </c>
      <c r="H30" s="498" t="s">
        <v>38</v>
      </c>
      <c r="I30" s="499"/>
      <c r="J30" s="499"/>
      <c r="K30" s="531"/>
      <c r="L30" s="499"/>
      <c r="M30" s="500"/>
      <c r="N30" s="499"/>
      <c r="O30" s="500"/>
      <c r="P30" s="499">
        <v>210</v>
      </c>
      <c r="Q30" s="500">
        <v>18883.2</v>
      </c>
      <c r="R30" s="499"/>
      <c r="S30" s="500"/>
      <c r="T30" s="501"/>
      <c r="U30" s="501"/>
      <c r="V30" s="502"/>
      <c r="W30" s="503"/>
      <c r="X30" s="504"/>
      <c r="Y30" s="503"/>
      <c r="Z30" s="494"/>
      <c r="AA30" s="503"/>
      <c r="AB30" s="505"/>
      <c r="AC30" s="506"/>
      <c r="AD30" s="507"/>
      <c r="AE30" s="506"/>
      <c r="AF30" s="507"/>
      <c r="AG30" s="506"/>
      <c r="AH30" s="507"/>
      <c r="AI30" s="506"/>
      <c r="AJ30" s="506"/>
      <c r="AK30" s="506"/>
      <c r="AL30" s="505"/>
      <c r="AM30" s="508"/>
      <c r="AN30" s="505"/>
      <c r="AO30" s="506"/>
      <c r="AP30" s="505"/>
      <c r="AQ30" s="506"/>
      <c r="AR30" s="505"/>
      <c r="AS30" s="505"/>
      <c r="AT30" s="506"/>
      <c r="AU30" s="506"/>
      <c r="AV30" s="505"/>
      <c r="AW30" s="506"/>
      <c r="AX30" s="505"/>
      <c r="AY30" s="177">
        <f t="shared" si="6"/>
        <v>0</v>
      </c>
      <c r="AZ30" s="177">
        <f t="shared" si="7"/>
        <v>0</v>
      </c>
    </row>
    <row r="31" spans="2:52" s="178" customFormat="1" ht="20.25" customHeight="1">
      <c r="B31" s="162"/>
      <c r="C31" s="163" t="s">
        <v>39</v>
      </c>
      <c r="D31" s="164" t="s">
        <v>176</v>
      </c>
      <c r="E31" s="165" t="s">
        <v>80</v>
      </c>
      <c r="F31" s="463"/>
      <c r="G31" s="166" t="s">
        <v>38</v>
      </c>
      <c r="H31" s="166" t="s">
        <v>38</v>
      </c>
      <c r="I31" s="167"/>
      <c r="J31" s="167"/>
      <c r="K31" s="518"/>
      <c r="L31" s="167"/>
      <c r="M31" s="168"/>
      <c r="N31" s="167"/>
      <c r="O31" s="168"/>
      <c r="P31" s="167"/>
      <c r="Q31" s="168"/>
      <c r="R31" s="167"/>
      <c r="S31" s="168"/>
      <c r="T31" s="170" t="s">
        <v>177</v>
      </c>
      <c r="U31" s="170" t="s">
        <v>178</v>
      </c>
      <c r="V31" s="171" t="s">
        <v>179</v>
      </c>
      <c r="W31" s="172">
        <v>43733</v>
      </c>
      <c r="X31" s="173" t="s">
        <v>180</v>
      </c>
      <c r="Y31" s="172">
        <v>43716</v>
      </c>
      <c r="Z31" s="163"/>
      <c r="AA31" s="172"/>
      <c r="AB31" s="174">
        <v>40</v>
      </c>
      <c r="AC31" s="175">
        <v>3646.3999999999996</v>
      </c>
      <c r="AD31" s="176"/>
      <c r="AE31" s="175"/>
      <c r="AF31" s="176"/>
      <c r="AG31" s="175"/>
      <c r="AH31" s="176"/>
      <c r="AI31" s="175"/>
      <c r="AJ31" s="175"/>
      <c r="AK31" s="175"/>
      <c r="AL31" s="174">
        <f t="shared" si="8"/>
        <v>0</v>
      </c>
      <c r="AM31" s="396">
        <f t="shared" si="8"/>
        <v>0</v>
      </c>
      <c r="AN31" s="174">
        <f t="shared" si="1"/>
        <v>40</v>
      </c>
      <c r="AO31" s="175">
        <f t="shared" si="1"/>
        <v>3646.3999999999996</v>
      </c>
      <c r="AP31" s="174">
        <v>0</v>
      </c>
      <c r="AQ31" s="175">
        <v>0</v>
      </c>
      <c r="AR31" s="174"/>
      <c r="AS31" s="174"/>
      <c r="AT31" s="175">
        <v>91.16</v>
      </c>
      <c r="AU31" s="175">
        <f>AS31*AT31</f>
        <v>0</v>
      </c>
      <c r="AV31" s="174">
        <f>AP31+AR31-AS31</f>
        <v>0</v>
      </c>
      <c r="AW31" s="175">
        <f>AT31*AV31</f>
        <v>0</v>
      </c>
      <c r="AX31" s="174">
        <f>AV31</f>
        <v>0</v>
      </c>
      <c r="AY31" s="177">
        <f t="shared" si="6"/>
        <v>0</v>
      </c>
      <c r="AZ31" s="177">
        <f t="shared" si="7"/>
        <v>0</v>
      </c>
    </row>
    <row r="32" spans="2:52" s="492" customFormat="1" ht="20.25" customHeight="1" hidden="1">
      <c r="B32" s="493"/>
      <c r="C32" s="494"/>
      <c r="D32" s="495" t="s">
        <v>323</v>
      </c>
      <c r="E32" s="496" t="s">
        <v>129</v>
      </c>
      <c r="F32" s="497"/>
      <c r="G32" s="498" t="s">
        <v>38</v>
      </c>
      <c r="H32" s="498" t="s">
        <v>38</v>
      </c>
      <c r="I32" s="499">
        <v>16</v>
      </c>
      <c r="J32" s="499">
        <v>12</v>
      </c>
      <c r="K32" s="531">
        <v>2978.4</v>
      </c>
      <c r="L32" s="499">
        <v>192</v>
      </c>
      <c r="M32" s="500">
        <v>571847.04</v>
      </c>
      <c r="N32" s="499">
        <v>22</v>
      </c>
      <c r="O32" s="500">
        <v>171650.16</v>
      </c>
      <c r="P32" s="499">
        <v>72</v>
      </c>
      <c r="Q32" s="500">
        <v>496308.96</v>
      </c>
      <c r="R32" s="499">
        <v>96</v>
      </c>
      <c r="S32" s="500">
        <v>286422.52</v>
      </c>
      <c r="T32" s="501"/>
      <c r="U32" s="501"/>
      <c r="V32" s="502"/>
      <c r="W32" s="503"/>
      <c r="X32" s="504"/>
      <c r="Y32" s="503"/>
      <c r="Z32" s="494"/>
      <c r="AA32" s="503"/>
      <c r="AB32" s="505"/>
      <c r="AC32" s="506"/>
      <c r="AD32" s="507"/>
      <c r="AE32" s="506"/>
      <c r="AF32" s="507"/>
      <c r="AG32" s="506"/>
      <c r="AH32" s="507"/>
      <c r="AI32" s="506"/>
      <c r="AJ32" s="506"/>
      <c r="AK32" s="506"/>
      <c r="AL32" s="505"/>
      <c r="AM32" s="508"/>
      <c r="AN32" s="505"/>
      <c r="AO32" s="506"/>
      <c r="AP32" s="505"/>
      <c r="AQ32" s="506"/>
      <c r="AR32" s="505"/>
      <c r="AS32" s="505"/>
      <c r="AT32" s="506"/>
      <c r="AU32" s="506"/>
      <c r="AV32" s="505"/>
      <c r="AW32" s="506"/>
      <c r="AX32" s="505"/>
      <c r="AY32" s="177">
        <f t="shared" si="6"/>
        <v>0</v>
      </c>
      <c r="AZ32" s="177">
        <f t="shared" si="7"/>
        <v>0</v>
      </c>
    </row>
    <row r="33" spans="2:52" s="194" customFormat="1" ht="20.25" customHeight="1">
      <c r="B33" s="179"/>
      <c r="C33" s="180" t="s">
        <v>39</v>
      </c>
      <c r="D33" s="181" t="s">
        <v>78</v>
      </c>
      <c r="E33" s="182" t="s">
        <v>79</v>
      </c>
      <c r="F33" s="464"/>
      <c r="G33" s="183" t="s">
        <v>38</v>
      </c>
      <c r="H33" s="183" t="s">
        <v>38</v>
      </c>
      <c r="I33" s="184">
        <v>4</v>
      </c>
      <c r="J33" s="184">
        <v>24</v>
      </c>
      <c r="K33" s="519">
        <v>68.6</v>
      </c>
      <c r="L33" s="184">
        <v>96</v>
      </c>
      <c r="M33" s="185">
        <v>6589.44</v>
      </c>
      <c r="N33" s="184">
        <v>200</v>
      </c>
      <c r="O33" s="185">
        <v>19146</v>
      </c>
      <c r="P33" s="184">
        <v>150</v>
      </c>
      <c r="Q33" s="185">
        <v>9865.5</v>
      </c>
      <c r="R33" s="184">
        <v>90</v>
      </c>
      <c r="S33" s="185">
        <v>6177.6</v>
      </c>
      <c r="T33" s="186" t="s">
        <v>207</v>
      </c>
      <c r="U33" s="186" t="s">
        <v>208</v>
      </c>
      <c r="V33" s="187" t="s">
        <v>209</v>
      </c>
      <c r="W33" s="188">
        <v>43784</v>
      </c>
      <c r="X33" s="180" t="s">
        <v>210</v>
      </c>
      <c r="Y33" s="188">
        <v>43802</v>
      </c>
      <c r="Z33" s="180"/>
      <c r="AA33" s="188"/>
      <c r="AB33" s="190">
        <v>20</v>
      </c>
      <c r="AC33" s="191">
        <v>1551.6</v>
      </c>
      <c r="AD33" s="192"/>
      <c r="AE33" s="191"/>
      <c r="AF33" s="192"/>
      <c r="AG33" s="191"/>
      <c r="AH33" s="192"/>
      <c r="AI33" s="191"/>
      <c r="AJ33" s="191"/>
      <c r="AK33" s="191"/>
      <c r="AL33" s="190">
        <f t="shared" si="8"/>
        <v>0</v>
      </c>
      <c r="AM33" s="398">
        <f t="shared" si="8"/>
        <v>0</v>
      </c>
      <c r="AN33" s="190">
        <f t="shared" si="1"/>
        <v>20</v>
      </c>
      <c r="AO33" s="191">
        <f t="shared" si="1"/>
        <v>1551.6</v>
      </c>
      <c r="AP33" s="192">
        <v>0</v>
      </c>
      <c r="AQ33" s="191">
        <v>0</v>
      </c>
      <c r="AR33" s="192"/>
      <c r="AS33" s="190"/>
      <c r="AT33" s="191">
        <v>77.58</v>
      </c>
      <c r="AU33" s="191">
        <f t="shared" si="9"/>
        <v>0</v>
      </c>
      <c r="AV33" s="190">
        <f aca="true" t="shared" si="10" ref="AV33:AV56">AP33+AR33-AS33</f>
        <v>0</v>
      </c>
      <c r="AW33" s="191">
        <f>AV33*AT33</f>
        <v>0</v>
      </c>
      <c r="AX33" s="190">
        <f>AV33</f>
        <v>0</v>
      </c>
      <c r="AY33" s="177">
        <f t="shared" si="6"/>
        <v>0</v>
      </c>
      <c r="AZ33" s="177">
        <f t="shared" si="7"/>
        <v>0</v>
      </c>
    </row>
    <row r="34" spans="2:52" s="287" customFormat="1" ht="20.25" customHeight="1">
      <c r="B34" s="274"/>
      <c r="C34" s="275" t="s">
        <v>39</v>
      </c>
      <c r="D34" s="276" t="s">
        <v>240</v>
      </c>
      <c r="E34" s="277" t="s">
        <v>88</v>
      </c>
      <c r="F34" s="465"/>
      <c r="G34" s="278" t="s">
        <v>38</v>
      </c>
      <c r="H34" s="278" t="s">
        <v>38</v>
      </c>
      <c r="I34" s="279"/>
      <c r="J34" s="279"/>
      <c r="K34" s="520"/>
      <c r="L34" s="279"/>
      <c r="M34" s="280"/>
      <c r="N34" s="279"/>
      <c r="O34" s="280"/>
      <c r="P34" s="279"/>
      <c r="Q34" s="280"/>
      <c r="R34" s="279"/>
      <c r="S34" s="280"/>
      <c r="T34" s="281" t="s">
        <v>241</v>
      </c>
      <c r="U34" s="281" t="s">
        <v>175</v>
      </c>
      <c r="V34" s="282" t="s">
        <v>242</v>
      </c>
      <c r="W34" s="283">
        <v>43827</v>
      </c>
      <c r="X34" s="275" t="s">
        <v>243</v>
      </c>
      <c r="Y34" s="283">
        <v>43850</v>
      </c>
      <c r="Z34" s="275"/>
      <c r="AA34" s="283"/>
      <c r="AB34" s="284">
        <v>0</v>
      </c>
      <c r="AC34" s="285">
        <v>0</v>
      </c>
      <c r="AD34" s="286"/>
      <c r="AE34" s="285"/>
      <c r="AF34" s="286">
        <v>120</v>
      </c>
      <c r="AG34" s="285">
        <v>46489.2</v>
      </c>
      <c r="AH34" s="286"/>
      <c r="AI34" s="285"/>
      <c r="AJ34" s="285"/>
      <c r="AK34" s="285"/>
      <c r="AL34" s="284">
        <f t="shared" si="8"/>
        <v>120</v>
      </c>
      <c r="AM34" s="418">
        <f t="shared" si="8"/>
        <v>46489.2</v>
      </c>
      <c r="AN34" s="284">
        <f t="shared" si="1"/>
        <v>17</v>
      </c>
      <c r="AO34" s="285">
        <f>AC34+AM34-AW34</f>
        <v>6585.969999999994</v>
      </c>
      <c r="AP34" s="286">
        <v>103</v>
      </c>
      <c r="AQ34" s="285">
        <v>41840.280000000006</v>
      </c>
      <c r="AR34" s="286"/>
      <c r="AS34" s="284"/>
      <c r="AT34" s="285">
        <v>387.41</v>
      </c>
      <c r="AU34" s="285">
        <f>AS34*AT34</f>
        <v>0</v>
      </c>
      <c r="AV34" s="284">
        <f t="shared" si="10"/>
        <v>103</v>
      </c>
      <c r="AW34" s="285">
        <f>AV34*AT34</f>
        <v>39903.23</v>
      </c>
      <c r="AX34" s="374">
        <f>AV34</f>
        <v>103</v>
      </c>
      <c r="AY34" s="177">
        <f t="shared" si="6"/>
        <v>103</v>
      </c>
      <c r="AZ34" s="177">
        <f t="shared" si="7"/>
        <v>0</v>
      </c>
    </row>
    <row r="35" spans="2:52" s="194" customFormat="1" ht="20.25" customHeight="1">
      <c r="B35" s="179"/>
      <c r="C35" s="180" t="s">
        <v>39</v>
      </c>
      <c r="D35" s="181" t="s">
        <v>290</v>
      </c>
      <c r="E35" s="182" t="s">
        <v>88</v>
      </c>
      <c r="F35" s="464" t="s">
        <v>293</v>
      </c>
      <c r="G35" s="183" t="s">
        <v>59</v>
      </c>
      <c r="H35" s="183" t="s">
        <v>59</v>
      </c>
      <c r="I35" s="184"/>
      <c r="J35" s="184"/>
      <c r="K35" s="519"/>
      <c r="L35" s="184"/>
      <c r="M35" s="185"/>
      <c r="N35" s="184"/>
      <c r="O35" s="185"/>
      <c r="P35" s="184"/>
      <c r="Q35" s="185"/>
      <c r="R35" s="184"/>
      <c r="S35" s="185"/>
      <c r="T35" s="186" t="s">
        <v>294</v>
      </c>
      <c r="U35" s="186" t="s">
        <v>296</v>
      </c>
      <c r="V35" s="187" t="s">
        <v>298</v>
      </c>
      <c r="W35" s="188">
        <v>43854</v>
      </c>
      <c r="X35" s="180" t="s">
        <v>299</v>
      </c>
      <c r="Y35" s="188">
        <v>43872</v>
      </c>
      <c r="Z35" s="180"/>
      <c r="AA35" s="188"/>
      <c r="AB35" s="190">
        <v>0</v>
      </c>
      <c r="AC35" s="191">
        <v>0</v>
      </c>
      <c r="AD35" s="192"/>
      <c r="AE35" s="191"/>
      <c r="AF35" s="192"/>
      <c r="AG35" s="191"/>
      <c r="AH35" s="192">
        <v>70</v>
      </c>
      <c r="AI35" s="191">
        <v>4072.6</v>
      </c>
      <c r="AJ35" s="191"/>
      <c r="AK35" s="191"/>
      <c r="AL35" s="190">
        <f aca="true" t="shared" si="11" ref="AL35:AM37">AD35+AF35+AH35+AJ35</f>
        <v>70</v>
      </c>
      <c r="AM35" s="398">
        <f t="shared" si="11"/>
        <v>4072.6</v>
      </c>
      <c r="AN35" s="190">
        <f>AB35+AL35-AV35</f>
        <v>0</v>
      </c>
      <c r="AO35" s="191">
        <f>AC35+AM35-AW35</f>
        <v>0</v>
      </c>
      <c r="AP35" s="192">
        <v>70</v>
      </c>
      <c r="AQ35" s="191">
        <v>0</v>
      </c>
      <c r="AR35" s="190"/>
      <c r="AS35" s="190"/>
      <c r="AT35" s="191">
        <v>58.18</v>
      </c>
      <c r="AU35" s="191">
        <f>AS35*AT35</f>
        <v>0</v>
      </c>
      <c r="AV35" s="190">
        <f t="shared" si="10"/>
        <v>70</v>
      </c>
      <c r="AW35" s="191">
        <f>AV35*AT35</f>
        <v>4072.6</v>
      </c>
      <c r="AX35" s="368">
        <v>70</v>
      </c>
      <c r="AY35" s="177">
        <f t="shared" si="6"/>
        <v>70</v>
      </c>
      <c r="AZ35" s="177">
        <f t="shared" si="7"/>
        <v>0</v>
      </c>
    </row>
    <row r="36" spans="2:52" s="194" customFormat="1" ht="20.25" customHeight="1">
      <c r="B36" s="179"/>
      <c r="C36" s="180" t="s">
        <v>39</v>
      </c>
      <c r="D36" s="181" t="s">
        <v>291</v>
      </c>
      <c r="E36" s="182" t="s">
        <v>88</v>
      </c>
      <c r="F36" s="464" t="s">
        <v>292</v>
      </c>
      <c r="G36" s="183" t="s">
        <v>38</v>
      </c>
      <c r="H36" s="183" t="s">
        <v>38</v>
      </c>
      <c r="I36" s="184"/>
      <c r="J36" s="184"/>
      <c r="K36" s="519"/>
      <c r="L36" s="184"/>
      <c r="M36" s="185"/>
      <c r="N36" s="184"/>
      <c r="O36" s="185"/>
      <c r="P36" s="184"/>
      <c r="Q36" s="185"/>
      <c r="R36" s="184"/>
      <c r="S36" s="185"/>
      <c r="T36" s="186" t="s">
        <v>295</v>
      </c>
      <c r="U36" s="186" t="s">
        <v>297</v>
      </c>
      <c r="V36" s="187" t="s">
        <v>298</v>
      </c>
      <c r="W36" s="188">
        <v>43854</v>
      </c>
      <c r="X36" s="180" t="s">
        <v>299</v>
      </c>
      <c r="Y36" s="188">
        <v>43872</v>
      </c>
      <c r="Z36" s="180"/>
      <c r="AA36" s="188"/>
      <c r="AB36" s="190">
        <v>0</v>
      </c>
      <c r="AC36" s="191">
        <v>0</v>
      </c>
      <c r="AD36" s="192"/>
      <c r="AE36" s="191"/>
      <c r="AF36" s="192"/>
      <c r="AG36" s="191"/>
      <c r="AH36" s="192">
        <v>40</v>
      </c>
      <c r="AI36" s="191">
        <v>10827.6</v>
      </c>
      <c r="AJ36" s="191"/>
      <c r="AK36" s="191"/>
      <c r="AL36" s="190">
        <f t="shared" si="11"/>
        <v>40</v>
      </c>
      <c r="AM36" s="398">
        <f t="shared" si="11"/>
        <v>10827.6</v>
      </c>
      <c r="AN36" s="190">
        <f>AB36+AL36-AV36</f>
        <v>0</v>
      </c>
      <c r="AO36" s="191">
        <f>AC36+AM36-AW36</f>
        <v>0</v>
      </c>
      <c r="AP36" s="192">
        <v>40</v>
      </c>
      <c r="AQ36" s="191">
        <v>0</v>
      </c>
      <c r="AR36" s="190"/>
      <c r="AS36" s="190"/>
      <c r="AT36" s="191">
        <v>270.69</v>
      </c>
      <c r="AU36" s="191">
        <f>AS36*AT36</f>
        <v>0</v>
      </c>
      <c r="AV36" s="190">
        <f t="shared" si="10"/>
        <v>40</v>
      </c>
      <c r="AW36" s="191">
        <f>AV36*AT36</f>
        <v>10827.6</v>
      </c>
      <c r="AX36" s="368">
        <v>40</v>
      </c>
      <c r="AY36" s="177">
        <f t="shared" si="6"/>
        <v>40</v>
      </c>
      <c r="AZ36" s="177">
        <f t="shared" si="7"/>
        <v>0</v>
      </c>
    </row>
    <row r="37" spans="2:52" s="644" customFormat="1" ht="20.25" customHeight="1">
      <c r="B37" s="645"/>
      <c r="C37" s="646" t="s">
        <v>39</v>
      </c>
      <c r="D37" s="647" t="s">
        <v>379</v>
      </c>
      <c r="E37" s="648" t="s">
        <v>55</v>
      </c>
      <c r="F37" s="649" t="s">
        <v>380</v>
      </c>
      <c r="G37" s="650" t="s">
        <v>381</v>
      </c>
      <c r="H37" s="650" t="s">
        <v>381</v>
      </c>
      <c r="I37" s="651"/>
      <c r="J37" s="651"/>
      <c r="K37" s="652"/>
      <c r="L37" s="651"/>
      <c r="M37" s="653"/>
      <c r="N37" s="651"/>
      <c r="O37" s="653"/>
      <c r="P37" s="651"/>
      <c r="Q37" s="653"/>
      <c r="R37" s="651"/>
      <c r="S37" s="653"/>
      <c r="T37" s="654" t="s">
        <v>382</v>
      </c>
      <c r="U37" s="654" t="s">
        <v>276</v>
      </c>
      <c r="V37" s="655" t="s">
        <v>375</v>
      </c>
      <c r="W37" s="656">
        <v>43920</v>
      </c>
      <c r="X37" s="646" t="s">
        <v>376</v>
      </c>
      <c r="Y37" s="656">
        <v>43948</v>
      </c>
      <c r="Z37" s="646"/>
      <c r="AA37" s="656"/>
      <c r="AB37" s="657">
        <v>0</v>
      </c>
      <c r="AC37" s="658">
        <v>0</v>
      </c>
      <c r="AD37" s="659"/>
      <c r="AE37" s="658"/>
      <c r="AF37" s="659"/>
      <c r="AG37" s="658"/>
      <c r="AH37" s="659">
        <v>17300</v>
      </c>
      <c r="AI37" s="658">
        <v>187878</v>
      </c>
      <c r="AJ37" s="658"/>
      <c r="AK37" s="658"/>
      <c r="AL37" s="657">
        <f t="shared" si="11"/>
        <v>17300</v>
      </c>
      <c r="AM37" s="660">
        <f t="shared" si="11"/>
        <v>187878</v>
      </c>
      <c r="AN37" s="657">
        <f>AB37+AL37-AV37</f>
        <v>0</v>
      </c>
      <c r="AO37" s="658">
        <f>AC37+AM37-AW37</f>
        <v>0</v>
      </c>
      <c r="AP37" s="659">
        <v>0</v>
      </c>
      <c r="AQ37" s="658">
        <v>0</v>
      </c>
      <c r="AR37" s="657">
        <v>17300</v>
      </c>
      <c r="AS37" s="657"/>
      <c r="AT37" s="658">
        <v>10.86</v>
      </c>
      <c r="AU37" s="658">
        <f>AS37*AT37</f>
        <v>0</v>
      </c>
      <c r="AV37" s="657">
        <f t="shared" si="10"/>
        <v>17300</v>
      </c>
      <c r="AW37" s="658">
        <f>AV37*AT37</f>
        <v>187878</v>
      </c>
      <c r="AX37" s="661">
        <v>17300</v>
      </c>
      <c r="AY37" s="177">
        <f>AB37+AL37-AN37</f>
        <v>17300</v>
      </c>
      <c r="AZ37" s="177">
        <f>AY37-SUM(AX37:AX37)</f>
        <v>0</v>
      </c>
    </row>
    <row r="38" spans="2:52" s="257" customFormat="1" ht="20.25" customHeight="1">
      <c r="B38" s="242"/>
      <c r="C38" s="243" t="s">
        <v>39</v>
      </c>
      <c r="D38" s="244" t="s">
        <v>54</v>
      </c>
      <c r="E38" s="245" t="s">
        <v>55</v>
      </c>
      <c r="F38" s="459"/>
      <c r="G38" s="246" t="s">
        <v>56</v>
      </c>
      <c r="H38" s="246" t="s">
        <v>56</v>
      </c>
      <c r="I38" s="247">
        <v>2000</v>
      </c>
      <c r="J38" s="247">
        <v>20</v>
      </c>
      <c r="K38" s="514">
        <v>15</v>
      </c>
      <c r="L38" s="247">
        <v>40000</v>
      </c>
      <c r="M38" s="248">
        <v>601200</v>
      </c>
      <c r="N38" s="247">
        <v>7854</v>
      </c>
      <c r="O38" s="248">
        <v>164801.07</v>
      </c>
      <c r="P38" s="247">
        <v>12000</v>
      </c>
      <c r="Q38" s="248">
        <v>135120</v>
      </c>
      <c r="R38" s="247">
        <v>20000</v>
      </c>
      <c r="S38" s="248">
        <v>300600</v>
      </c>
      <c r="T38" s="249" t="s">
        <v>130</v>
      </c>
      <c r="U38" s="249" t="s">
        <v>131</v>
      </c>
      <c r="V38" s="250" t="s">
        <v>132</v>
      </c>
      <c r="W38" s="251">
        <v>43574</v>
      </c>
      <c r="X38" s="252" t="s">
        <v>133</v>
      </c>
      <c r="Y38" s="251">
        <v>43580</v>
      </c>
      <c r="Z38" s="252"/>
      <c r="AA38" s="251"/>
      <c r="AB38" s="253">
        <v>5951</v>
      </c>
      <c r="AC38" s="254">
        <v>88431.86</v>
      </c>
      <c r="AD38" s="255"/>
      <c r="AE38" s="254"/>
      <c r="AF38" s="255"/>
      <c r="AG38" s="254"/>
      <c r="AH38" s="255"/>
      <c r="AI38" s="254"/>
      <c r="AJ38" s="254"/>
      <c r="AK38" s="254"/>
      <c r="AL38" s="253">
        <f aca="true" t="shared" si="12" ref="AL38:AM54">AD38+AF38+AH38</f>
        <v>0</v>
      </c>
      <c r="AM38" s="394">
        <f t="shared" si="12"/>
        <v>0</v>
      </c>
      <c r="AN38" s="253">
        <f t="shared" si="1"/>
        <v>4178</v>
      </c>
      <c r="AO38" s="254">
        <f t="shared" si="1"/>
        <v>62085.08</v>
      </c>
      <c r="AP38" s="253">
        <v>2315</v>
      </c>
      <c r="AQ38" s="254">
        <v>57106.979999999996</v>
      </c>
      <c r="AR38" s="253"/>
      <c r="AS38" s="253">
        <v>542</v>
      </c>
      <c r="AT38" s="254">
        <v>14.86</v>
      </c>
      <c r="AU38" s="254">
        <f t="shared" si="9"/>
        <v>8054.12</v>
      </c>
      <c r="AV38" s="253">
        <f t="shared" si="10"/>
        <v>1773</v>
      </c>
      <c r="AW38" s="254">
        <f aca="true" t="shared" si="13" ref="AW38:AW53">AV38*AT38</f>
        <v>26346.78</v>
      </c>
      <c r="AX38" s="370">
        <f>AV38</f>
        <v>1773</v>
      </c>
      <c r="AY38" s="177">
        <f t="shared" si="6"/>
        <v>1773</v>
      </c>
      <c r="AZ38" s="177">
        <f t="shared" si="7"/>
        <v>0</v>
      </c>
    </row>
    <row r="39" spans="2:52" s="257" customFormat="1" ht="20.25" customHeight="1">
      <c r="B39" s="242"/>
      <c r="C39" s="243" t="s">
        <v>39</v>
      </c>
      <c r="D39" s="244" t="s">
        <v>54</v>
      </c>
      <c r="E39" s="245" t="s">
        <v>55</v>
      </c>
      <c r="F39" s="459" t="s">
        <v>300</v>
      </c>
      <c r="G39" s="246" t="s">
        <v>56</v>
      </c>
      <c r="H39" s="246" t="s">
        <v>56</v>
      </c>
      <c r="I39" s="247"/>
      <c r="J39" s="247"/>
      <c r="K39" s="514"/>
      <c r="L39" s="247"/>
      <c r="M39" s="248"/>
      <c r="N39" s="247"/>
      <c r="O39" s="248"/>
      <c r="P39" s="247"/>
      <c r="Q39" s="248"/>
      <c r="R39" s="247"/>
      <c r="S39" s="248"/>
      <c r="T39" s="249" t="s">
        <v>301</v>
      </c>
      <c r="U39" s="249" t="s">
        <v>302</v>
      </c>
      <c r="V39" s="250" t="s">
        <v>303</v>
      </c>
      <c r="W39" s="251">
        <v>43854</v>
      </c>
      <c r="X39" s="252" t="s">
        <v>304</v>
      </c>
      <c r="Y39" s="251">
        <v>43901</v>
      </c>
      <c r="Z39" s="252"/>
      <c r="AA39" s="251"/>
      <c r="AB39" s="253">
        <v>0</v>
      </c>
      <c r="AC39" s="254">
        <v>0</v>
      </c>
      <c r="AD39" s="255"/>
      <c r="AE39" s="254"/>
      <c r="AF39" s="255">
        <v>77600</v>
      </c>
      <c r="AG39" s="254">
        <v>889296</v>
      </c>
      <c r="AH39" s="255"/>
      <c r="AI39" s="254"/>
      <c r="AJ39" s="254"/>
      <c r="AK39" s="254"/>
      <c r="AL39" s="253">
        <f>AD39+AF39+AH39</f>
        <v>77600</v>
      </c>
      <c r="AM39" s="394">
        <f>AE39+AG39+AI39</f>
        <v>889296</v>
      </c>
      <c r="AN39" s="253">
        <f>AB39+AL39-AV39</f>
        <v>0</v>
      </c>
      <c r="AO39" s="254">
        <f>AC39+AM39-AW39</f>
        <v>0</v>
      </c>
      <c r="AP39" s="253">
        <v>77600</v>
      </c>
      <c r="AQ39" s="254">
        <v>0</v>
      </c>
      <c r="AR39" s="253"/>
      <c r="AS39" s="253"/>
      <c r="AT39" s="254">
        <v>11.46</v>
      </c>
      <c r="AU39" s="254">
        <f t="shared" si="9"/>
        <v>0</v>
      </c>
      <c r="AV39" s="253">
        <f t="shared" si="10"/>
        <v>77600</v>
      </c>
      <c r="AW39" s="254">
        <f t="shared" si="13"/>
        <v>889296.0000000001</v>
      </c>
      <c r="AX39" s="370">
        <v>77600</v>
      </c>
      <c r="AY39" s="177">
        <f t="shared" si="6"/>
        <v>77600</v>
      </c>
      <c r="AZ39" s="177">
        <f t="shared" si="7"/>
        <v>0</v>
      </c>
    </row>
    <row r="40" spans="2:52" s="178" customFormat="1" ht="20.25" customHeight="1">
      <c r="B40" s="162"/>
      <c r="C40" s="163" t="s">
        <v>39</v>
      </c>
      <c r="D40" s="164" t="s">
        <v>43</v>
      </c>
      <c r="E40" s="165" t="s">
        <v>44</v>
      </c>
      <c r="F40" s="463"/>
      <c r="G40" s="166" t="s">
        <v>38</v>
      </c>
      <c r="H40" s="166" t="s">
        <v>38</v>
      </c>
      <c r="I40" s="167">
        <v>5</v>
      </c>
      <c r="J40" s="167">
        <v>10</v>
      </c>
      <c r="K40" s="518">
        <v>1483.2</v>
      </c>
      <c r="L40" s="167">
        <v>45</v>
      </c>
      <c r="M40" s="168">
        <v>66745.35</v>
      </c>
      <c r="N40" s="167"/>
      <c r="O40" s="168"/>
      <c r="P40" s="167">
        <v>20</v>
      </c>
      <c r="Q40" s="168">
        <v>28379.4</v>
      </c>
      <c r="R40" s="169">
        <v>43</v>
      </c>
      <c r="S40" s="168">
        <v>63778.89</v>
      </c>
      <c r="T40" s="170" t="s">
        <v>103</v>
      </c>
      <c r="U40" s="170" t="s">
        <v>104</v>
      </c>
      <c r="V40" s="171" t="s">
        <v>105</v>
      </c>
      <c r="W40" s="172">
        <v>43473</v>
      </c>
      <c r="X40" s="173" t="s">
        <v>106</v>
      </c>
      <c r="Y40" s="172">
        <v>43487</v>
      </c>
      <c r="Z40" s="173"/>
      <c r="AA40" s="172"/>
      <c r="AB40" s="174">
        <v>1</v>
      </c>
      <c r="AC40" s="175">
        <v>1552.522</v>
      </c>
      <c r="AD40" s="176"/>
      <c r="AE40" s="175"/>
      <c r="AF40" s="176"/>
      <c r="AG40" s="175"/>
      <c r="AH40" s="176"/>
      <c r="AI40" s="175"/>
      <c r="AJ40" s="175"/>
      <c r="AK40" s="175"/>
      <c r="AL40" s="174">
        <f t="shared" si="12"/>
        <v>0</v>
      </c>
      <c r="AM40" s="396">
        <f t="shared" si="12"/>
        <v>0</v>
      </c>
      <c r="AN40" s="174">
        <f t="shared" si="1"/>
        <v>1</v>
      </c>
      <c r="AO40" s="175">
        <f t="shared" si="1"/>
        <v>1552.522</v>
      </c>
      <c r="AP40" s="174">
        <v>0</v>
      </c>
      <c r="AQ40" s="175">
        <v>1552.522</v>
      </c>
      <c r="AR40" s="174"/>
      <c r="AS40" s="174"/>
      <c r="AT40" s="175">
        <v>1552.522</v>
      </c>
      <c r="AU40" s="175">
        <f t="shared" si="9"/>
        <v>0</v>
      </c>
      <c r="AV40" s="174">
        <f t="shared" si="10"/>
        <v>0</v>
      </c>
      <c r="AW40" s="175">
        <f t="shared" si="13"/>
        <v>0</v>
      </c>
      <c r="AX40" s="174">
        <f aca="true" t="shared" si="14" ref="AX40:AX50">AV40</f>
        <v>0</v>
      </c>
      <c r="AY40" s="177">
        <f t="shared" si="6"/>
        <v>0</v>
      </c>
      <c r="AZ40" s="177">
        <f t="shared" si="7"/>
        <v>0</v>
      </c>
    </row>
    <row r="41" spans="2:52" s="72" customFormat="1" ht="20.25" customHeight="1">
      <c r="B41" s="302"/>
      <c r="C41" s="86" t="s">
        <v>39</v>
      </c>
      <c r="D41" s="319" t="s">
        <v>90</v>
      </c>
      <c r="E41" s="81" t="s">
        <v>91</v>
      </c>
      <c r="F41" s="466"/>
      <c r="G41" s="82" t="s">
        <v>38</v>
      </c>
      <c r="H41" s="82" t="s">
        <v>38</v>
      </c>
      <c r="I41" s="83">
        <v>10</v>
      </c>
      <c r="J41" s="83">
        <v>3</v>
      </c>
      <c r="K41" s="521">
        <v>1049.5</v>
      </c>
      <c r="L41" s="83">
        <v>30</v>
      </c>
      <c r="M41" s="84">
        <v>31485.6</v>
      </c>
      <c r="N41" s="83"/>
      <c r="O41" s="84"/>
      <c r="P41" s="83">
        <v>20</v>
      </c>
      <c r="Q41" s="84">
        <v>5906.2</v>
      </c>
      <c r="R41" s="83"/>
      <c r="S41" s="84"/>
      <c r="T41" s="86" t="s">
        <v>92</v>
      </c>
      <c r="U41" s="574">
        <v>44075</v>
      </c>
      <c r="V41" s="114" t="s">
        <v>65</v>
      </c>
      <c r="W41" s="113">
        <v>43329</v>
      </c>
      <c r="X41" s="112" t="s">
        <v>66</v>
      </c>
      <c r="Y41" s="113">
        <v>43354</v>
      </c>
      <c r="Z41" s="86"/>
      <c r="AA41" s="113"/>
      <c r="AB41" s="129">
        <v>4</v>
      </c>
      <c r="AC41" s="120">
        <v>4166.56</v>
      </c>
      <c r="AD41" s="87"/>
      <c r="AE41" s="120"/>
      <c r="AF41" s="87"/>
      <c r="AG41" s="120"/>
      <c r="AH41" s="87"/>
      <c r="AI41" s="120"/>
      <c r="AJ41" s="120"/>
      <c r="AK41" s="120"/>
      <c r="AL41" s="129">
        <f t="shared" si="12"/>
        <v>0</v>
      </c>
      <c r="AM41" s="399">
        <f t="shared" si="12"/>
        <v>0</v>
      </c>
      <c r="AN41" s="129">
        <f t="shared" si="1"/>
        <v>0</v>
      </c>
      <c r="AO41" s="120">
        <f t="shared" si="1"/>
        <v>0</v>
      </c>
      <c r="AP41" s="129">
        <v>4</v>
      </c>
      <c r="AQ41" s="120">
        <v>4166.56</v>
      </c>
      <c r="AR41" s="129"/>
      <c r="AS41" s="129"/>
      <c r="AT41" s="120">
        <v>1041.64</v>
      </c>
      <c r="AU41" s="120">
        <f t="shared" si="9"/>
        <v>0</v>
      </c>
      <c r="AV41" s="129">
        <f t="shared" si="10"/>
        <v>4</v>
      </c>
      <c r="AW41" s="120">
        <f t="shared" si="13"/>
        <v>4166.56</v>
      </c>
      <c r="AX41" s="376">
        <f t="shared" si="14"/>
        <v>4</v>
      </c>
      <c r="AY41" s="177">
        <f t="shared" si="6"/>
        <v>4</v>
      </c>
      <c r="AZ41" s="177">
        <f t="shared" si="7"/>
        <v>0</v>
      </c>
    </row>
    <row r="42" spans="2:52" s="72" customFormat="1" ht="20.25" customHeight="1">
      <c r="B42" s="302"/>
      <c r="C42" s="86" t="s">
        <v>39</v>
      </c>
      <c r="D42" s="319" t="s">
        <v>90</v>
      </c>
      <c r="E42" s="81" t="s">
        <v>91</v>
      </c>
      <c r="F42" s="466" t="s">
        <v>339</v>
      </c>
      <c r="G42" s="82" t="s">
        <v>38</v>
      </c>
      <c r="H42" s="82" t="s">
        <v>38</v>
      </c>
      <c r="I42" s="83"/>
      <c r="J42" s="83"/>
      <c r="K42" s="521"/>
      <c r="L42" s="83"/>
      <c r="M42" s="84"/>
      <c r="N42" s="83"/>
      <c r="O42" s="84"/>
      <c r="P42" s="83"/>
      <c r="Q42" s="84"/>
      <c r="R42" s="83"/>
      <c r="S42" s="84"/>
      <c r="T42" s="86" t="s">
        <v>344</v>
      </c>
      <c r="U42" s="574">
        <v>44742</v>
      </c>
      <c r="V42" s="114" t="s">
        <v>337</v>
      </c>
      <c r="W42" s="113">
        <v>43888</v>
      </c>
      <c r="X42" s="112" t="s">
        <v>338</v>
      </c>
      <c r="Y42" s="113">
        <v>43914</v>
      </c>
      <c r="Z42" s="86"/>
      <c r="AA42" s="113"/>
      <c r="AB42" s="129">
        <v>0</v>
      </c>
      <c r="AC42" s="120">
        <v>0</v>
      </c>
      <c r="AD42" s="87"/>
      <c r="AE42" s="120"/>
      <c r="AF42" s="87">
        <v>100</v>
      </c>
      <c r="AG42" s="120">
        <v>96122</v>
      </c>
      <c r="AH42" s="87"/>
      <c r="AI42" s="120"/>
      <c r="AJ42" s="120"/>
      <c r="AK42" s="120"/>
      <c r="AL42" s="129">
        <f>AD42+AF42+AH42</f>
        <v>100</v>
      </c>
      <c r="AM42" s="399">
        <f>AE42+AG42+AI42</f>
        <v>96122</v>
      </c>
      <c r="AN42" s="129">
        <f>AB42+AL42-AV42</f>
        <v>0</v>
      </c>
      <c r="AO42" s="120">
        <f>AC42+AM42-AW42</f>
        <v>0</v>
      </c>
      <c r="AP42" s="129">
        <v>100</v>
      </c>
      <c r="AQ42" s="120">
        <v>96122</v>
      </c>
      <c r="AR42" s="129"/>
      <c r="AS42" s="129"/>
      <c r="AT42" s="120">
        <v>961.22</v>
      </c>
      <c r="AU42" s="120">
        <f>AS42*AT42</f>
        <v>0</v>
      </c>
      <c r="AV42" s="129">
        <f t="shared" si="10"/>
        <v>100</v>
      </c>
      <c r="AW42" s="120">
        <f>AV42*AT42</f>
        <v>96122</v>
      </c>
      <c r="AX42" s="376">
        <f t="shared" si="14"/>
        <v>100</v>
      </c>
      <c r="AY42" s="177">
        <f t="shared" si="6"/>
        <v>100</v>
      </c>
      <c r="AZ42" s="177">
        <f t="shared" si="7"/>
        <v>0</v>
      </c>
    </row>
    <row r="43" spans="2:52" s="72" customFormat="1" ht="20.25" customHeight="1">
      <c r="B43" s="302"/>
      <c r="C43" s="86" t="s">
        <v>39</v>
      </c>
      <c r="D43" s="319" t="s">
        <v>90</v>
      </c>
      <c r="E43" s="81" t="s">
        <v>91</v>
      </c>
      <c r="F43" s="466" t="s">
        <v>339</v>
      </c>
      <c r="G43" s="82" t="s">
        <v>38</v>
      </c>
      <c r="H43" s="82" t="s">
        <v>38</v>
      </c>
      <c r="I43" s="83"/>
      <c r="J43" s="83"/>
      <c r="K43" s="521"/>
      <c r="L43" s="83"/>
      <c r="M43" s="84"/>
      <c r="N43" s="83"/>
      <c r="O43" s="84"/>
      <c r="P43" s="83"/>
      <c r="Q43" s="84"/>
      <c r="R43" s="83"/>
      <c r="S43" s="84"/>
      <c r="T43" s="86" t="s">
        <v>344</v>
      </c>
      <c r="U43" s="574">
        <v>44742</v>
      </c>
      <c r="V43" s="114" t="s">
        <v>388</v>
      </c>
      <c r="W43" s="113">
        <v>11047</v>
      </c>
      <c r="X43" s="112" t="s">
        <v>389</v>
      </c>
      <c r="Y43" s="113">
        <v>43948</v>
      </c>
      <c r="Z43" s="86"/>
      <c r="AA43" s="113"/>
      <c r="AB43" s="129"/>
      <c r="AC43" s="120"/>
      <c r="AD43" s="87"/>
      <c r="AE43" s="120"/>
      <c r="AF43" s="87"/>
      <c r="AG43" s="120"/>
      <c r="AH43" s="87">
        <v>20</v>
      </c>
      <c r="AI43" s="120">
        <v>18286.2</v>
      </c>
      <c r="AJ43" s="120"/>
      <c r="AK43" s="120"/>
      <c r="AL43" s="129">
        <f>AD43+AF43+AH43</f>
        <v>20</v>
      </c>
      <c r="AM43" s="399">
        <f>AE43+AG43+AI43</f>
        <v>18286.2</v>
      </c>
      <c r="AN43" s="129">
        <f>AB43+AL43-AV43</f>
        <v>0</v>
      </c>
      <c r="AO43" s="120">
        <f>AC43+AM43-AW43</f>
        <v>0</v>
      </c>
      <c r="AP43" s="129">
        <v>0</v>
      </c>
      <c r="AQ43" s="120">
        <v>0</v>
      </c>
      <c r="AR43" s="129">
        <v>20</v>
      </c>
      <c r="AS43" s="129"/>
      <c r="AT43" s="120">
        <v>914.31</v>
      </c>
      <c r="AU43" s="120">
        <f>AS43*AT43</f>
        <v>0</v>
      </c>
      <c r="AV43" s="129">
        <f t="shared" si="10"/>
        <v>20</v>
      </c>
      <c r="AW43" s="120">
        <f>AV43*AT43</f>
        <v>18286.199999999997</v>
      </c>
      <c r="AX43" s="376">
        <f>AV43</f>
        <v>20</v>
      </c>
      <c r="AY43" s="177">
        <f>AB43+AL43-AN43</f>
        <v>20</v>
      </c>
      <c r="AZ43" s="177">
        <f>AY43-SUM(AX43:AX43)</f>
        <v>0</v>
      </c>
    </row>
    <row r="44" spans="2:52" s="225" customFormat="1" ht="20.25" customHeight="1">
      <c r="B44" s="211"/>
      <c r="C44" s="212" t="s">
        <v>39</v>
      </c>
      <c r="D44" s="213" t="s">
        <v>68</v>
      </c>
      <c r="E44" s="214" t="s">
        <v>69</v>
      </c>
      <c r="F44" s="467"/>
      <c r="G44" s="215" t="s">
        <v>38</v>
      </c>
      <c r="H44" s="215" t="s">
        <v>38</v>
      </c>
      <c r="I44" s="216">
        <v>7</v>
      </c>
      <c r="J44" s="216">
        <v>20</v>
      </c>
      <c r="K44" s="522">
        <v>141.8</v>
      </c>
      <c r="L44" s="216">
        <v>149</v>
      </c>
      <c r="M44" s="217">
        <v>21132.67</v>
      </c>
      <c r="N44" s="216">
        <v>50</v>
      </c>
      <c r="O44" s="217">
        <v>24884.5</v>
      </c>
      <c r="P44" s="216">
        <v>50</v>
      </c>
      <c r="Q44" s="217">
        <v>8227</v>
      </c>
      <c r="R44" s="216">
        <v>120</v>
      </c>
      <c r="S44" s="217">
        <v>17019.6</v>
      </c>
      <c r="T44" s="218" t="s">
        <v>70</v>
      </c>
      <c r="U44" s="218" t="s">
        <v>71</v>
      </c>
      <c r="V44" s="219" t="s">
        <v>65</v>
      </c>
      <c r="W44" s="220">
        <v>43329</v>
      </c>
      <c r="X44" s="221" t="s">
        <v>66</v>
      </c>
      <c r="Y44" s="220">
        <v>43354</v>
      </c>
      <c r="Z44" s="212"/>
      <c r="AA44" s="220"/>
      <c r="AB44" s="222">
        <v>7</v>
      </c>
      <c r="AC44" s="223">
        <v>985.3199999999999</v>
      </c>
      <c r="AD44" s="224"/>
      <c r="AE44" s="223"/>
      <c r="AF44" s="224"/>
      <c r="AG44" s="223"/>
      <c r="AH44" s="224"/>
      <c r="AI44" s="223"/>
      <c r="AJ44" s="223"/>
      <c r="AK44" s="223"/>
      <c r="AL44" s="222">
        <f t="shared" si="12"/>
        <v>0</v>
      </c>
      <c r="AM44" s="400">
        <f t="shared" si="12"/>
        <v>0</v>
      </c>
      <c r="AN44" s="222">
        <f t="shared" si="1"/>
        <v>7</v>
      </c>
      <c r="AO44" s="223">
        <f t="shared" si="1"/>
        <v>985.3199999999999</v>
      </c>
      <c r="AP44" s="222">
        <v>0</v>
      </c>
      <c r="AQ44" s="223">
        <v>140.76</v>
      </c>
      <c r="AR44" s="224"/>
      <c r="AS44" s="222"/>
      <c r="AT44" s="223">
        <v>140.76</v>
      </c>
      <c r="AU44" s="223">
        <f t="shared" si="9"/>
        <v>0</v>
      </c>
      <c r="AV44" s="222">
        <f t="shared" si="10"/>
        <v>0</v>
      </c>
      <c r="AW44" s="223">
        <f t="shared" si="13"/>
        <v>0</v>
      </c>
      <c r="AX44" s="369">
        <f t="shared" si="14"/>
        <v>0</v>
      </c>
      <c r="AY44" s="177">
        <f t="shared" si="6"/>
        <v>0</v>
      </c>
      <c r="AZ44" s="177">
        <f t="shared" si="7"/>
        <v>0</v>
      </c>
    </row>
    <row r="45" spans="2:52" s="225" customFormat="1" ht="20.25" customHeight="1">
      <c r="B45" s="211"/>
      <c r="C45" s="212" t="s">
        <v>39</v>
      </c>
      <c r="D45" s="213" t="s">
        <v>68</v>
      </c>
      <c r="E45" s="214" t="s">
        <v>69</v>
      </c>
      <c r="F45" s="467"/>
      <c r="G45" s="215" t="s">
        <v>38</v>
      </c>
      <c r="H45" s="215" t="s">
        <v>38</v>
      </c>
      <c r="I45" s="216"/>
      <c r="J45" s="216"/>
      <c r="K45" s="522"/>
      <c r="L45" s="216"/>
      <c r="M45" s="217"/>
      <c r="N45" s="216"/>
      <c r="O45" s="217"/>
      <c r="P45" s="216"/>
      <c r="Q45" s="217"/>
      <c r="R45" s="216"/>
      <c r="S45" s="217"/>
      <c r="T45" s="218" t="s">
        <v>112</v>
      </c>
      <c r="U45" s="218" t="s">
        <v>113</v>
      </c>
      <c r="V45" s="219" t="s">
        <v>110</v>
      </c>
      <c r="W45" s="220">
        <v>43493</v>
      </c>
      <c r="X45" s="212" t="s">
        <v>111</v>
      </c>
      <c r="Y45" s="220">
        <v>43501</v>
      </c>
      <c r="Z45" s="212"/>
      <c r="AA45" s="220"/>
      <c r="AB45" s="222">
        <v>22</v>
      </c>
      <c r="AC45" s="223">
        <v>3265.9000000000005</v>
      </c>
      <c r="AD45" s="224"/>
      <c r="AE45" s="223"/>
      <c r="AF45" s="224"/>
      <c r="AG45" s="223"/>
      <c r="AH45" s="224"/>
      <c r="AI45" s="223"/>
      <c r="AJ45" s="223"/>
      <c r="AK45" s="223"/>
      <c r="AL45" s="222">
        <f t="shared" si="12"/>
        <v>0</v>
      </c>
      <c r="AM45" s="400">
        <f t="shared" si="12"/>
        <v>0</v>
      </c>
      <c r="AN45" s="222">
        <f t="shared" si="1"/>
        <v>8</v>
      </c>
      <c r="AO45" s="223">
        <f t="shared" si="1"/>
        <v>1187.6000000000004</v>
      </c>
      <c r="AP45" s="222">
        <v>19</v>
      </c>
      <c r="AQ45" s="223">
        <v>3265.9000000000005</v>
      </c>
      <c r="AR45" s="224"/>
      <c r="AS45" s="222">
        <v>5</v>
      </c>
      <c r="AT45" s="223">
        <v>148.45000000000002</v>
      </c>
      <c r="AU45" s="223">
        <f t="shared" si="9"/>
        <v>742.2500000000001</v>
      </c>
      <c r="AV45" s="222">
        <f t="shared" si="10"/>
        <v>14</v>
      </c>
      <c r="AW45" s="223">
        <f t="shared" si="13"/>
        <v>2078.3</v>
      </c>
      <c r="AX45" s="369">
        <f t="shared" si="14"/>
        <v>14</v>
      </c>
      <c r="AY45" s="177">
        <f t="shared" si="6"/>
        <v>14</v>
      </c>
      <c r="AZ45" s="177">
        <f t="shared" si="7"/>
        <v>0</v>
      </c>
    </row>
    <row r="46" spans="2:52" s="210" customFormat="1" ht="20.25" customHeight="1">
      <c r="B46" s="195"/>
      <c r="C46" s="196" t="s">
        <v>39</v>
      </c>
      <c r="D46" s="197" t="s">
        <v>258</v>
      </c>
      <c r="E46" s="198" t="s">
        <v>259</v>
      </c>
      <c r="F46" s="460" t="s">
        <v>271</v>
      </c>
      <c r="G46" s="199" t="s">
        <v>38</v>
      </c>
      <c r="H46" s="199" t="s">
        <v>38</v>
      </c>
      <c r="I46" s="200">
        <v>14</v>
      </c>
      <c r="J46" s="200">
        <v>10</v>
      </c>
      <c r="K46" s="515">
        <v>1994</v>
      </c>
      <c r="L46" s="200">
        <v>137</v>
      </c>
      <c r="M46" s="201">
        <v>27319.17</v>
      </c>
      <c r="N46" s="200">
        <v>400</v>
      </c>
      <c r="O46" s="201">
        <v>143960</v>
      </c>
      <c r="P46" s="200">
        <v>400</v>
      </c>
      <c r="Q46" s="201">
        <v>76360</v>
      </c>
      <c r="R46" s="200">
        <v>100</v>
      </c>
      <c r="S46" s="201">
        <v>19941</v>
      </c>
      <c r="T46" s="202" t="s">
        <v>260</v>
      </c>
      <c r="U46" s="202" t="s">
        <v>261</v>
      </c>
      <c r="V46" s="203" t="s">
        <v>262</v>
      </c>
      <c r="W46" s="204">
        <v>43844</v>
      </c>
      <c r="X46" s="196" t="s">
        <v>263</v>
      </c>
      <c r="Y46" s="204">
        <v>43879</v>
      </c>
      <c r="Z46" s="196" t="s">
        <v>264</v>
      </c>
      <c r="AA46" s="204">
        <v>43864</v>
      </c>
      <c r="AB46" s="206">
        <v>0</v>
      </c>
      <c r="AC46" s="207">
        <v>0</v>
      </c>
      <c r="AD46" s="208"/>
      <c r="AE46" s="207"/>
      <c r="AF46" s="208">
        <v>217</v>
      </c>
      <c r="AG46" s="207">
        <v>38810.45</v>
      </c>
      <c r="AH46" s="208"/>
      <c r="AI46" s="207"/>
      <c r="AJ46" s="207"/>
      <c r="AK46" s="207"/>
      <c r="AL46" s="206">
        <f t="shared" si="12"/>
        <v>217</v>
      </c>
      <c r="AM46" s="402">
        <f t="shared" si="12"/>
        <v>38810.45</v>
      </c>
      <c r="AN46" s="206">
        <f t="shared" si="1"/>
        <v>14</v>
      </c>
      <c r="AO46" s="207">
        <f t="shared" si="1"/>
        <v>2503.9000000000015</v>
      </c>
      <c r="AP46" s="206">
        <v>205</v>
      </c>
      <c r="AQ46" s="207">
        <v>38810.45</v>
      </c>
      <c r="AR46" s="208"/>
      <c r="AS46" s="206">
        <v>2</v>
      </c>
      <c r="AT46" s="207">
        <v>178.85</v>
      </c>
      <c r="AU46" s="207">
        <f>AS46*AT46</f>
        <v>357.7</v>
      </c>
      <c r="AV46" s="206">
        <f t="shared" si="10"/>
        <v>203</v>
      </c>
      <c r="AW46" s="207">
        <f>AV46*AT46</f>
        <v>36306.549999999996</v>
      </c>
      <c r="AX46" s="367">
        <f t="shared" si="14"/>
        <v>203</v>
      </c>
      <c r="AY46" s="177">
        <f t="shared" si="6"/>
        <v>203</v>
      </c>
      <c r="AZ46" s="177">
        <f t="shared" si="7"/>
        <v>0</v>
      </c>
    </row>
    <row r="47" spans="2:52" s="210" customFormat="1" ht="20.25" customHeight="1">
      <c r="B47" s="195"/>
      <c r="C47" s="196" t="s">
        <v>39</v>
      </c>
      <c r="D47" s="197" t="s">
        <v>258</v>
      </c>
      <c r="E47" s="198" t="s">
        <v>259</v>
      </c>
      <c r="F47" s="460" t="s">
        <v>271</v>
      </c>
      <c r="G47" s="199" t="s">
        <v>38</v>
      </c>
      <c r="H47" s="199" t="s">
        <v>38</v>
      </c>
      <c r="I47" s="200"/>
      <c r="J47" s="200"/>
      <c r="K47" s="515"/>
      <c r="L47" s="200"/>
      <c r="M47" s="201"/>
      <c r="N47" s="200"/>
      <c r="O47" s="201"/>
      <c r="P47" s="200"/>
      <c r="Q47" s="201"/>
      <c r="R47" s="200"/>
      <c r="S47" s="201"/>
      <c r="T47" s="202" t="s">
        <v>333</v>
      </c>
      <c r="U47" s="202" t="s">
        <v>267</v>
      </c>
      <c r="V47" s="203" t="s">
        <v>311</v>
      </c>
      <c r="W47" s="204">
        <v>43854</v>
      </c>
      <c r="X47" s="205" t="s">
        <v>332</v>
      </c>
      <c r="Y47" s="204">
        <v>43914</v>
      </c>
      <c r="Z47" s="196"/>
      <c r="AA47" s="204"/>
      <c r="AB47" s="206">
        <v>0</v>
      </c>
      <c r="AC47" s="207">
        <v>0</v>
      </c>
      <c r="AD47" s="208"/>
      <c r="AE47" s="207"/>
      <c r="AF47" s="208">
        <v>477</v>
      </c>
      <c r="AG47" s="207">
        <v>85311.45</v>
      </c>
      <c r="AH47" s="208"/>
      <c r="AI47" s="207"/>
      <c r="AJ47" s="207"/>
      <c r="AK47" s="207"/>
      <c r="AL47" s="206">
        <f>AD47+AF47+AH47</f>
        <v>477</v>
      </c>
      <c r="AM47" s="402">
        <f>AE47+AG47+AI47</f>
        <v>85311.45</v>
      </c>
      <c r="AN47" s="206">
        <f>AB47+AL47-AV47</f>
        <v>0</v>
      </c>
      <c r="AO47" s="207">
        <f>AC47+AM47-AW47</f>
        <v>0</v>
      </c>
      <c r="AP47" s="206">
        <v>477</v>
      </c>
      <c r="AQ47" s="207">
        <v>0</v>
      </c>
      <c r="AR47" s="206"/>
      <c r="AS47" s="206"/>
      <c r="AT47" s="207">
        <v>178.85</v>
      </c>
      <c r="AU47" s="207">
        <f>AS47*AT47</f>
        <v>0</v>
      </c>
      <c r="AV47" s="206">
        <f t="shared" si="10"/>
        <v>477</v>
      </c>
      <c r="AW47" s="207">
        <f>AV47*AT47</f>
        <v>85311.45</v>
      </c>
      <c r="AX47" s="367">
        <f t="shared" si="14"/>
        <v>477</v>
      </c>
      <c r="AY47" s="177">
        <f t="shared" si="6"/>
        <v>477</v>
      </c>
      <c r="AZ47" s="177">
        <f t="shared" si="7"/>
        <v>0</v>
      </c>
    </row>
    <row r="48" spans="2:52" s="334" customFormat="1" ht="20.25" customHeight="1">
      <c r="B48" s="335"/>
      <c r="C48" s="336" t="s">
        <v>39</v>
      </c>
      <c r="D48" s="337" t="s">
        <v>265</v>
      </c>
      <c r="E48" s="338" t="s">
        <v>259</v>
      </c>
      <c r="F48" s="468" t="s">
        <v>271</v>
      </c>
      <c r="G48" s="339" t="s">
        <v>38</v>
      </c>
      <c r="H48" s="339" t="s">
        <v>38</v>
      </c>
      <c r="I48" s="340">
        <v>10</v>
      </c>
      <c r="J48" s="340">
        <v>3</v>
      </c>
      <c r="K48" s="523">
        <v>289.3</v>
      </c>
      <c r="L48" s="340">
        <v>30</v>
      </c>
      <c r="M48" s="341">
        <v>8679.9</v>
      </c>
      <c r="N48" s="340"/>
      <c r="O48" s="341"/>
      <c r="P48" s="340">
        <v>20</v>
      </c>
      <c r="Q48" s="341">
        <v>5537.6</v>
      </c>
      <c r="R48" s="340">
        <v>20</v>
      </c>
      <c r="S48" s="341">
        <v>5786.6</v>
      </c>
      <c r="T48" s="342" t="s">
        <v>266</v>
      </c>
      <c r="U48" s="342" t="s">
        <v>267</v>
      </c>
      <c r="V48" s="343" t="s">
        <v>268</v>
      </c>
      <c r="W48" s="344">
        <v>43840</v>
      </c>
      <c r="X48" s="336" t="s">
        <v>269</v>
      </c>
      <c r="Y48" s="344">
        <v>43879</v>
      </c>
      <c r="Z48" s="336" t="s">
        <v>264</v>
      </c>
      <c r="AA48" s="344">
        <v>43864</v>
      </c>
      <c r="AB48" s="346">
        <v>0</v>
      </c>
      <c r="AC48" s="347">
        <v>0</v>
      </c>
      <c r="AD48" s="348"/>
      <c r="AE48" s="347"/>
      <c r="AF48" s="348">
        <v>100</v>
      </c>
      <c r="AG48" s="347">
        <v>29041</v>
      </c>
      <c r="AH48" s="348"/>
      <c r="AI48" s="347"/>
      <c r="AJ48" s="347"/>
      <c r="AK48" s="347"/>
      <c r="AL48" s="346">
        <f t="shared" si="12"/>
        <v>100</v>
      </c>
      <c r="AM48" s="407">
        <f t="shared" si="12"/>
        <v>29041</v>
      </c>
      <c r="AN48" s="346">
        <f t="shared" si="1"/>
        <v>0</v>
      </c>
      <c r="AO48" s="347">
        <f t="shared" si="1"/>
        <v>0</v>
      </c>
      <c r="AP48" s="346">
        <v>100</v>
      </c>
      <c r="AQ48" s="347">
        <v>29041.000000000004</v>
      </c>
      <c r="AR48" s="348"/>
      <c r="AS48" s="346"/>
      <c r="AT48" s="347">
        <v>290.41</v>
      </c>
      <c r="AU48" s="347">
        <f>AS48*AT48</f>
        <v>0</v>
      </c>
      <c r="AV48" s="346">
        <f t="shared" si="10"/>
        <v>100</v>
      </c>
      <c r="AW48" s="347">
        <f>AV48*AT48</f>
        <v>29041.000000000004</v>
      </c>
      <c r="AX48" s="373">
        <f t="shared" si="14"/>
        <v>100</v>
      </c>
      <c r="AY48" s="177">
        <f t="shared" si="6"/>
        <v>100</v>
      </c>
      <c r="AZ48" s="177">
        <f t="shared" si="7"/>
        <v>0</v>
      </c>
    </row>
    <row r="49" spans="2:52" s="317" customFormat="1" ht="20.25" customHeight="1">
      <c r="B49" s="304"/>
      <c r="C49" s="305" t="s">
        <v>39</v>
      </c>
      <c r="D49" s="306" t="s">
        <v>72</v>
      </c>
      <c r="E49" s="307" t="s">
        <v>73</v>
      </c>
      <c r="F49" s="469"/>
      <c r="G49" s="308" t="s">
        <v>38</v>
      </c>
      <c r="H49" s="308" t="s">
        <v>38</v>
      </c>
      <c r="I49" s="309">
        <v>6</v>
      </c>
      <c r="J49" s="309">
        <v>20</v>
      </c>
      <c r="K49" s="524">
        <v>122.3</v>
      </c>
      <c r="L49" s="309">
        <v>128</v>
      </c>
      <c r="M49" s="310">
        <v>15648</v>
      </c>
      <c r="N49" s="309">
        <v>40</v>
      </c>
      <c r="O49" s="310">
        <v>12184.4</v>
      </c>
      <c r="P49" s="309">
        <v>50</v>
      </c>
      <c r="Q49" s="310">
        <v>4887.5</v>
      </c>
      <c r="R49" s="309">
        <v>100</v>
      </c>
      <c r="S49" s="310">
        <v>12225</v>
      </c>
      <c r="T49" s="311" t="s">
        <v>74</v>
      </c>
      <c r="U49" s="311"/>
      <c r="V49" s="312" t="s">
        <v>75</v>
      </c>
      <c r="W49" s="313">
        <v>43076</v>
      </c>
      <c r="X49" s="305" t="s">
        <v>76</v>
      </c>
      <c r="Y49" s="313">
        <v>43095</v>
      </c>
      <c r="Z49" s="305"/>
      <c r="AA49" s="313"/>
      <c r="AB49" s="314">
        <v>4</v>
      </c>
      <c r="AC49" s="315">
        <v>391.12</v>
      </c>
      <c r="AD49" s="316"/>
      <c r="AE49" s="315"/>
      <c r="AF49" s="316"/>
      <c r="AG49" s="315"/>
      <c r="AH49" s="316"/>
      <c r="AI49" s="315"/>
      <c r="AJ49" s="315"/>
      <c r="AK49" s="315"/>
      <c r="AL49" s="314">
        <f t="shared" si="12"/>
        <v>0</v>
      </c>
      <c r="AM49" s="408">
        <f t="shared" si="12"/>
        <v>0</v>
      </c>
      <c r="AN49" s="314">
        <f t="shared" si="1"/>
        <v>4</v>
      </c>
      <c r="AO49" s="315">
        <f t="shared" si="1"/>
        <v>391.12</v>
      </c>
      <c r="AP49" s="314">
        <v>0</v>
      </c>
      <c r="AQ49" s="315">
        <v>0</v>
      </c>
      <c r="AR49" s="316"/>
      <c r="AS49" s="314"/>
      <c r="AT49" s="315">
        <v>97.78</v>
      </c>
      <c r="AU49" s="315">
        <f t="shared" si="9"/>
        <v>0</v>
      </c>
      <c r="AV49" s="314">
        <f t="shared" si="10"/>
        <v>0</v>
      </c>
      <c r="AW49" s="315">
        <f t="shared" si="13"/>
        <v>0</v>
      </c>
      <c r="AX49" s="314">
        <f t="shared" si="14"/>
        <v>0</v>
      </c>
      <c r="AY49" s="177">
        <f t="shared" si="6"/>
        <v>0</v>
      </c>
      <c r="AZ49" s="177">
        <f t="shared" si="7"/>
        <v>0</v>
      </c>
    </row>
    <row r="50" spans="2:52" s="287" customFormat="1" ht="20.25" customHeight="1">
      <c r="B50" s="274"/>
      <c r="C50" s="275" t="s">
        <v>39</v>
      </c>
      <c r="D50" s="276" t="s">
        <v>77</v>
      </c>
      <c r="E50" s="277" t="s">
        <v>73</v>
      </c>
      <c r="F50" s="465"/>
      <c r="G50" s="278" t="s">
        <v>38</v>
      </c>
      <c r="H50" s="278" t="s">
        <v>38</v>
      </c>
      <c r="I50" s="279"/>
      <c r="J50" s="279"/>
      <c r="K50" s="520"/>
      <c r="L50" s="279"/>
      <c r="M50" s="280"/>
      <c r="N50" s="279"/>
      <c r="O50" s="280"/>
      <c r="P50" s="279"/>
      <c r="Q50" s="280"/>
      <c r="R50" s="279"/>
      <c r="S50" s="280"/>
      <c r="T50" s="281" t="s">
        <v>123</v>
      </c>
      <c r="U50" s="281" t="s">
        <v>124</v>
      </c>
      <c r="V50" s="282" t="s">
        <v>125</v>
      </c>
      <c r="W50" s="283">
        <v>43551</v>
      </c>
      <c r="X50" s="288" t="s">
        <v>126</v>
      </c>
      <c r="Y50" s="283">
        <v>43572</v>
      </c>
      <c r="Z50" s="288" t="s">
        <v>127</v>
      </c>
      <c r="AA50" s="283">
        <v>43565</v>
      </c>
      <c r="AB50" s="284">
        <v>47</v>
      </c>
      <c r="AC50" s="285">
        <v>6014.59</v>
      </c>
      <c r="AD50" s="286"/>
      <c r="AE50" s="285"/>
      <c r="AF50" s="286"/>
      <c r="AG50" s="285"/>
      <c r="AH50" s="286"/>
      <c r="AI50" s="285"/>
      <c r="AJ50" s="285"/>
      <c r="AK50" s="285"/>
      <c r="AL50" s="284">
        <f t="shared" si="12"/>
        <v>0</v>
      </c>
      <c r="AM50" s="401">
        <f t="shared" si="12"/>
        <v>0</v>
      </c>
      <c r="AN50" s="284">
        <f t="shared" si="1"/>
        <v>9</v>
      </c>
      <c r="AO50" s="285">
        <f t="shared" si="1"/>
        <v>1151.7300000000005</v>
      </c>
      <c r="AP50" s="284">
        <v>38</v>
      </c>
      <c r="AQ50" s="285">
        <v>5118.8</v>
      </c>
      <c r="AR50" s="286"/>
      <c r="AS50" s="284"/>
      <c r="AT50" s="285">
        <v>127.97</v>
      </c>
      <c r="AU50" s="285">
        <f t="shared" si="9"/>
        <v>0</v>
      </c>
      <c r="AV50" s="284">
        <f t="shared" si="10"/>
        <v>38</v>
      </c>
      <c r="AW50" s="285">
        <f t="shared" si="13"/>
        <v>4862.86</v>
      </c>
      <c r="AX50" s="374">
        <f t="shared" si="14"/>
        <v>38</v>
      </c>
      <c r="AY50" s="177">
        <f t="shared" si="6"/>
        <v>38</v>
      </c>
      <c r="AZ50" s="177">
        <f t="shared" si="7"/>
        <v>0</v>
      </c>
    </row>
    <row r="51" spans="2:52" s="287" customFormat="1" ht="20.25" customHeight="1">
      <c r="B51" s="274"/>
      <c r="C51" s="275" t="s">
        <v>39</v>
      </c>
      <c r="D51" s="276" t="s">
        <v>77</v>
      </c>
      <c r="E51" s="277" t="s">
        <v>73</v>
      </c>
      <c r="F51" s="465"/>
      <c r="G51" s="278" t="s">
        <v>38</v>
      </c>
      <c r="H51" s="278" t="s">
        <v>38</v>
      </c>
      <c r="I51" s="279"/>
      <c r="J51" s="279"/>
      <c r="K51" s="520"/>
      <c r="L51" s="279"/>
      <c r="M51" s="280"/>
      <c r="N51" s="279"/>
      <c r="O51" s="280"/>
      <c r="P51" s="279"/>
      <c r="Q51" s="280"/>
      <c r="R51" s="279"/>
      <c r="S51" s="280"/>
      <c r="T51" s="281" t="s">
        <v>226</v>
      </c>
      <c r="U51" s="281" t="s">
        <v>227</v>
      </c>
      <c r="V51" s="282" t="s">
        <v>224</v>
      </c>
      <c r="W51" s="283">
        <v>43819</v>
      </c>
      <c r="X51" s="288" t="s">
        <v>225</v>
      </c>
      <c r="Y51" s="283">
        <v>43838</v>
      </c>
      <c r="Z51" s="288"/>
      <c r="AA51" s="283"/>
      <c r="AB51" s="284">
        <v>0</v>
      </c>
      <c r="AC51" s="285">
        <v>0</v>
      </c>
      <c r="AD51" s="286"/>
      <c r="AE51" s="285"/>
      <c r="AF51" s="286">
        <v>327</v>
      </c>
      <c r="AG51" s="285">
        <v>41054.85</v>
      </c>
      <c r="AH51" s="286"/>
      <c r="AI51" s="285"/>
      <c r="AJ51" s="285"/>
      <c r="AK51" s="285"/>
      <c r="AL51" s="284">
        <f t="shared" si="12"/>
        <v>327</v>
      </c>
      <c r="AM51" s="401">
        <f t="shared" si="12"/>
        <v>41054.85</v>
      </c>
      <c r="AN51" s="284">
        <f t="shared" si="1"/>
        <v>0</v>
      </c>
      <c r="AO51" s="285">
        <f t="shared" si="1"/>
        <v>0</v>
      </c>
      <c r="AP51" s="284">
        <v>327</v>
      </c>
      <c r="AQ51" s="285">
        <v>41054.85</v>
      </c>
      <c r="AR51" s="286"/>
      <c r="AS51" s="284"/>
      <c r="AT51" s="285">
        <v>125.55</v>
      </c>
      <c r="AU51" s="285">
        <f>AS51*AT51</f>
        <v>0</v>
      </c>
      <c r="AV51" s="284">
        <f t="shared" si="10"/>
        <v>327</v>
      </c>
      <c r="AW51" s="285">
        <f>AV51*AT51</f>
        <v>41054.85</v>
      </c>
      <c r="AX51" s="374">
        <v>327</v>
      </c>
      <c r="AY51" s="177">
        <f t="shared" si="6"/>
        <v>327</v>
      </c>
      <c r="AZ51" s="177">
        <f t="shared" si="7"/>
        <v>0</v>
      </c>
    </row>
    <row r="52" spans="2:52" s="210" customFormat="1" ht="20.25" customHeight="1">
      <c r="B52" s="195"/>
      <c r="C52" s="196" t="s">
        <v>39</v>
      </c>
      <c r="D52" s="197" t="s">
        <v>45</v>
      </c>
      <c r="E52" s="198" t="s">
        <v>46</v>
      </c>
      <c r="F52" s="460" t="s">
        <v>274</v>
      </c>
      <c r="G52" s="199" t="s">
        <v>47</v>
      </c>
      <c r="H52" s="199" t="s">
        <v>47</v>
      </c>
      <c r="I52" s="200"/>
      <c r="J52" s="200"/>
      <c r="K52" s="515"/>
      <c r="L52" s="200"/>
      <c r="M52" s="201"/>
      <c r="N52" s="200">
        <v>20</v>
      </c>
      <c r="O52" s="201">
        <v>2036</v>
      </c>
      <c r="P52" s="200">
        <v>20</v>
      </c>
      <c r="Q52" s="201">
        <v>7871.4</v>
      </c>
      <c r="R52" s="200">
        <v>20</v>
      </c>
      <c r="S52" s="201">
        <v>5554</v>
      </c>
      <c r="T52" s="202" t="s">
        <v>48</v>
      </c>
      <c r="U52" s="202"/>
      <c r="V52" s="203" t="s">
        <v>40</v>
      </c>
      <c r="W52" s="204">
        <v>43292</v>
      </c>
      <c r="X52" s="205" t="s">
        <v>41</v>
      </c>
      <c r="Y52" s="204">
        <v>43298</v>
      </c>
      <c r="Z52" s="205" t="s">
        <v>42</v>
      </c>
      <c r="AA52" s="204">
        <v>43319</v>
      </c>
      <c r="AB52" s="206">
        <v>1</v>
      </c>
      <c r="AC52" s="207">
        <v>275.56</v>
      </c>
      <c r="AD52" s="208"/>
      <c r="AE52" s="207"/>
      <c r="AF52" s="208"/>
      <c r="AG52" s="207"/>
      <c r="AH52" s="208"/>
      <c r="AI52" s="207"/>
      <c r="AJ52" s="207"/>
      <c r="AK52" s="207"/>
      <c r="AL52" s="206">
        <f t="shared" si="12"/>
        <v>0</v>
      </c>
      <c r="AM52" s="402">
        <f t="shared" si="12"/>
        <v>0</v>
      </c>
      <c r="AN52" s="206">
        <f t="shared" si="1"/>
        <v>1</v>
      </c>
      <c r="AO52" s="207">
        <f t="shared" si="1"/>
        <v>275.56</v>
      </c>
      <c r="AP52" s="206">
        <v>0</v>
      </c>
      <c r="AQ52" s="207">
        <v>0</v>
      </c>
      <c r="AR52" s="206"/>
      <c r="AS52" s="206"/>
      <c r="AT52" s="207">
        <v>275.56</v>
      </c>
      <c r="AU52" s="207">
        <f t="shared" si="9"/>
        <v>0</v>
      </c>
      <c r="AV52" s="206">
        <f t="shared" si="10"/>
        <v>0</v>
      </c>
      <c r="AW52" s="207">
        <f t="shared" si="13"/>
        <v>0</v>
      </c>
      <c r="AX52" s="206">
        <f>AV52</f>
        <v>0</v>
      </c>
      <c r="AY52" s="177">
        <f t="shared" si="6"/>
        <v>0</v>
      </c>
      <c r="AZ52" s="177">
        <f t="shared" si="7"/>
        <v>0</v>
      </c>
    </row>
    <row r="53" spans="2:52" s="210" customFormat="1" ht="20.25" customHeight="1">
      <c r="B53" s="195"/>
      <c r="C53" s="196" t="s">
        <v>39</v>
      </c>
      <c r="D53" s="197" t="s">
        <v>141</v>
      </c>
      <c r="E53" s="198" t="s">
        <v>46</v>
      </c>
      <c r="F53" s="460" t="s">
        <v>274</v>
      </c>
      <c r="G53" s="199" t="s">
        <v>47</v>
      </c>
      <c r="H53" s="199" t="s">
        <v>47</v>
      </c>
      <c r="I53" s="200"/>
      <c r="J53" s="200"/>
      <c r="K53" s="515"/>
      <c r="L53" s="200"/>
      <c r="M53" s="201"/>
      <c r="N53" s="200"/>
      <c r="O53" s="201"/>
      <c r="P53" s="200"/>
      <c r="Q53" s="201"/>
      <c r="R53" s="200"/>
      <c r="S53" s="201"/>
      <c r="T53" s="202" t="s">
        <v>142</v>
      </c>
      <c r="U53" s="202" t="s">
        <v>89</v>
      </c>
      <c r="V53" s="203" t="s">
        <v>143</v>
      </c>
      <c r="W53" s="204">
        <v>43627</v>
      </c>
      <c r="X53" s="205" t="s">
        <v>144</v>
      </c>
      <c r="Y53" s="204">
        <v>43627</v>
      </c>
      <c r="Z53" s="205" t="s">
        <v>145</v>
      </c>
      <c r="AA53" s="204">
        <v>43623</v>
      </c>
      <c r="AB53" s="206">
        <v>15</v>
      </c>
      <c r="AC53" s="207">
        <v>4359.18</v>
      </c>
      <c r="AD53" s="208"/>
      <c r="AE53" s="207"/>
      <c r="AF53" s="208"/>
      <c r="AG53" s="207"/>
      <c r="AH53" s="208"/>
      <c r="AI53" s="207"/>
      <c r="AJ53" s="207"/>
      <c r="AK53" s="207"/>
      <c r="AL53" s="206">
        <f t="shared" si="12"/>
        <v>0</v>
      </c>
      <c r="AM53" s="402">
        <f t="shared" si="12"/>
        <v>0</v>
      </c>
      <c r="AN53" s="206">
        <f t="shared" si="1"/>
        <v>15</v>
      </c>
      <c r="AO53" s="207">
        <f t="shared" si="1"/>
        <v>4359.18</v>
      </c>
      <c r="AP53" s="206">
        <v>5</v>
      </c>
      <c r="AQ53" s="207">
        <v>2615.5080000000003</v>
      </c>
      <c r="AR53" s="206"/>
      <c r="AS53" s="206">
        <v>5</v>
      </c>
      <c r="AT53" s="207">
        <v>290.612</v>
      </c>
      <c r="AU53" s="207">
        <f t="shared" si="9"/>
        <v>1453.0600000000002</v>
      </c>
      <c r="AV53" s="206">
        <f t="shared" si="10"/>
        <v>0</v>
      </c>
      <c r="AW53" s="207">
        <f t="shared" si="13"/>
        <v>0</v>
      </c>
      <c r="AX53" s="206">
        <f>AV53</f>
        <v>0</v>
      </c>
      <c r="AY53" s="177">
        <f t="shared" si="6"/>
        <v>0</v>
      </c>
      <c r="AZ53" s="177">
        <f t="shared" si="7"/>
        <v>0</v>
      </c>
    </row>
    <row r="54" spans="2:52" s="210" customFormat="1" ht="20.25" customHeight="1">
      <c r="B54" s="195"/>
      <c r="C54" s="196" t="s">
        <v>39</v>
      </c>
      <c r="D54" s="197" t="s">
        <v>141</v>
      </c>
      <c r="E54" s="198" t="s">
        <v>46</v>
      </c>
      <c r="F54" s="460" t="s">
        <v>274</v>
      </c>
      <c r="G54" s="199" t="s">
        <v>47</v>
      </c>
      <c r="H54" s="199" t="s">
        <v>47</v>
      </c>
      <c r="I54" s="200"/>
      <c r="J54" s="200"/>
      <c r="K54" s="515"/>
      <c r="L54" s="200"/>
      <c r="M54" s="201"/>
      <c r="N54" s="200"/>
      <c r="O54" s="201"/>
      <c r="P54" s="200"/>
      <c r="Q54" s="201"/>
      <c r="R54" s="200"/>
      <c r="S54" s="201"/>
      <c r="T54" s="202" t="s">
        <v>275</v>
      </c>
      <c r="U54" s="202" t="s">
        <v>276</v>
      </c>
      <c r="V54" s="203" t="s">
        <v>277</v>
      </c>
      <c r="W54" s="204">
        <v>43850</v>
      </c>
      <c r="X54" s="205" t="s">
        <v>278</v>
      </c>
      <c r="Y54" s="204">
        <v>43879</v>
      </c>
      <c r="Z54" s="205" t="s">
        <v>257</v>
      </c>
      <c r="AA54" s="204">
        <v>43858</v>
      </c>
      <c r="AB54" s="206">
        <v>0</v>
      </c>
      <c r="AC54" s="207">
        <v>0</v>
      </c>
      <c r="AD54" s="208"/>
      <c r="AE54" s="207"/>
      <c r="AF54" s="208">
        <v>210</v>
      </c>
      <c r="AG54" s="207">
        <v>59873.52</v>
      </c>
      <c r="AH54" s="208"/>
      <c r="AI54" s="207"/>
      <c r="AJ54" s="207"/>
      <c r="AK54" s="207"/>
      <c r="AL54" s="206">
        <f t="shared" si="12"/>
        <v>210</v>
      </c>
      <c r="AM54" s="402">
        <f t="shared" si="12"/>
        <v>59873.52</v>
      </c>
      <c r="AN54" s="206">
        <f t="shared" si="1"/>
        <v>11</v>
      </c>
      <c r="AO54" s="207">
        <f t="shared" si="1"/>
        <v>3136.231999999989</v>
      </c>
      <c r="AP54" s="206">
        <v>210</v>
      </c>
      <c r="AQ54" s="207">
        <v>59873.520000000004</v>
      </c>
      <c r="AR54" s="206"/>
      <c r="AS54" s="206">
        <v>11</v>
      </c>
      <c r="AT54" s="207">
        <v>285.112</v>
      </c>
      <c r="AU54" s="207">
        <f>AS54*AT54</f>
        <v>3136.2320000000004</v>
      </c>
      <c r="AV54" s="206">
        <f t="shared" si="10"/>
        <v>199</v>
      </c>
      <c r="AW54" s="207">
        <f>AV54*AT54</f>
        <v>56737.28800000001</v>
      </c>
      <c r="AX54" s="367">
        <f>AV54</f>
        <v>199</v>
      </c>
      <c r="AY54" s="177">
        <f t="shared" si="6"/>
        <v>199</v>
      </c>
      <c r="AZ54" s="177">
        <f t="shared" si="7"/>
        <v>0</v>
      </c>
    </row>
    <row r="55" spans="2:52" s="194" customFormat="1" ht="20.25" customHeight="1">
      <c r="B55" s="179"/>
      <c r="C55" s="180" t="s">
        <v>39</v>
      </c>
      <c r="D55" s="181" t="s">
        <v>50</v>
      </c>
      <c r="E55" s="182" t="s">
        <v>49</v>
      </c>
      <c r="F55" s="464"/>
      <c r="G55" s="183" t="s">
        <v>38</v>
      </c>
      <c r="H55" s="183" t="s">
        <v>38</v>
      </c>
      <c r="I55" s="184">
        <v>5</v>
      </c>
      <c r="J55" s="184">
        <v>5</v>
      </c>
      <c r="K55" s="519">
        <v>1177.2</v>
      </c>
      <c r="L55" s="184">
        <v>25</v>
      </c>
      <c r="M55" s="185">
        <v>29429</v>
      </c>
      <c r="N55" s="184"/>
      <c r="O55" s="185"/>
      <c r="P55" s="184">
        <v>30</v>
      </c>
      <c r="Q55" s="185">
        <v>49708.5</v>
      </c>
      <c r="R55" s="184">
        <v>22</v>
      </c>
      <c r="S55" s="185">
        <v>25898.52</v>
      </c>
      <c r="T55" s="186" t="s">
        <v>203</v>
      </c>
      <c r="U55" s="186" t="s">
        <v>204</v>
      </c>
      <c r="V55" s="187" t="s">
        <v>205</v>
      </c>
      <c r="W55" s="188">
        <v>43777</v>
      </c>
      <c r="X55" s="189" t="s">
        <v>206</v>
      </c>
      <c r="Y55" s="188">
        <v>43789</v>
      </c>
      <c r="Z55" s="180"/>
      <c r="AA55" s="188"/>
      <c r="AB55" s="190">
        <v>21</v>
      </c>
      <c r="AC55" s="191">
        <v>24146.219999999998</v>
      </c>
      <c r="AD55" s="192"/>
      <c r="AE55" s="191"/>
      <c r="AF55" s="192"/>
      <c r="AG55" s="191"/>
      <c r="AH55" s="192"/>
      <c r="AI55" s="191"/>
      <c r="AJ55" s="191"/>
      <c r="AK55" s="191"/>
      <c r="AL55" s="190">
        <f>AD55+AF55+AH55+AJ55</f>
        <v>0</v>
      </c>
      <c r="AM55" s="397">
        <f>AE55+AG55+AI55+AK55</f>
        <v>0</v>
      </c>
      <c r="AN55" s="190">
        <f t="shared" si="1"/>
        <v>5</v>
      </c>
      <c r="AO55" s="191">
        <f t="shared" si="1"/>
        <v>5749.0999999999985</v>
      </c>
      <c r="AP55" s="190">
        <v>16</v>
      </c>
      <c r="AQ55" s="191">
        <v>18397.12</v>
      </c>
      <c r="AR55" s="190"/>
      <c r="AS55" s="190"/>
      <c r="AT55" s="191">
        <v>1149.82</v>
      </c>
      <c r="AU55" s="191">
        <f t="shared" si="9"/>
        <v>0</v>
      </c>
      <c r="AV55" s="190">
        <f t="shared" si="10"/>
        <v>16</v>
      </c>
      <c r="AW55" s="191">
        <f>AV55*AT55</f>
        <v>18397.12</v>
      </c>
      <c r="AX55" s="368">
        <f>AV55</f>
        <v>16</v>
      </c>
      <c r="AY55" s="177">
        <f t="shared" si="6"/>
        <v>16</v>
      </c>
      <c r="AZ55" s="177">
        <f t="shared" si="7"/>
        <v>0</v>
      </c>
    </row>
    <row r="56" spans="2:52" s="72" customFormat="1" ht="20.25" customHeight="1">
      <c r="B56" s="302"/>
      <c r="C56" s="86" t="s">
        <v>39</v>
      </c>
      <c r="D56" s="382" t="s">
        <v>197</v>
      </c>
      <c r="E56" s="81" t="s">
        <v>67</v>
      </c>
      <c r="F56" s="466"/>
      <c r="G56" s="82" t="s">
        <v>198</v>
      </c>
      <c r="H56" s="82" t="s">
        <v>38</v>
      </c>
      <c r="I56" s="83"/>
      <c r="J56" s="83"/>
      <c r="K56" s="521"/>
      <c r="L56" s="83"/>
      <c r="M56" s="84"/>
      <c r="N56" s="83"/>
      <c r="O56" s="84"/>
      <c r="P56" s="83"/>
      <c r="Q56" s="84"/>
      <c r="R56" s="83"/>
      <c r="S56" s="84"/>
      <c r="T56" s="85" t="s">
        <v>199</v>
      </c>
      <c r="U56" s="85" t="s">
        <v>200</v>
      </c>
      <c r="V56" s="114" t="s">
        <v>201</v>
      </c>
      <c r="W56" s="113">
        <v>43754</v>
      </c>
      <c r="X56" s="112" t="s">
        <v>202</v>
      </c>
      <c r="Y56" s="113">
        <v>43773</v>
      </c>
      <c r="Z56" s="86"/>
      <c r="AA56" s="113"/>
      <c r="AB56" s="129">
        <v>57</v>
      </c>
      <c r="AC56" s="120">
        <v>7896.21</v>
      </c>
      <c r="AD56" s="87"/>
      <c r="AE56" s="120"/>
      <c r="AF56" s="87"/>
      <c r="AG56" s="120"/>
      <c r="AH56" s="87"/>
      <c r="AI56" s="120"/>
      <c r="AJ56" s="120"/>
      <c r="AK56" s="120"/>
      <c r="AL56" s="129">
        <f>AD56+AF56+AH56+AJ56</f>
        <v>0</v>
      </c>
      <c r="AM56" s="399">
        <f>AE56+AG56+AI56+AK56</f>
        <v>0</v>
      </c>
      <c r="AN56" s="129">
        <f t="shared" si="1"/>
        <v>48</v>
      </c>
      <c r="AO56" s="120">
        <f t="shared" si="1"/>
        <v>6649.4400000000005</v>
      </c>
      <c r="AP56" s="129">
        <v>9</v>
      </c>
      <c r="AQ56" s="120">
        <v>2493.54</v>
      </c>
      <c r="AR56" s="129"/>
      <c r="AS56" s="129"/>
      <c r="AT56" s="120">
        <v>138.53</v>
      </c>
      <c r="AU56" s="120">
        <f>AS56*AT56</f>
        <v>0</v>
      </c>
      <c r="AV56" s="129">
        <f t="shared" si="10"/>
        <v>9</v>
      </c>
      <c r="AW56" s="120">
        <f>AV56*AT56</f>
        <v>1246.77</v>
      </c>
      <c r="AX56" s="376">
        <f>AV56</f>
        <v>9</v>
      </c>
      <c r="AY56" s="177">
        <f t="shared" si="6"/>
        <v>9</v>
      </c>
      <c r="AZ56" s="177">
        <f t="shared" si="7"/>
        <v>0</v>
      </c>
    </row>
    <row r="57" spans="2:52" s="240" customFormat="1" ht="20.25" customHeight="1">
      <c r="B57" s="226"/>
      <c r="C57" s="377" t="s">
        <v>39</v>
      </c>
      <c r="D57" s="378" t="s">
        <v>169</v>
      </c>
      <c r="E57" s="229" t="s">
        <v>94</v>
      </c>
      <c r="F57" s="462"/>
      <c r="G57" s="230" t="s">
        <v>134</v>
      </c>
      <c r="H57" s="230" t="s">
        <v>134</v>
      </c>
      <c r="I57" s="231"/>
      <c r="J57" s="231"/>
      <c r="K57" s="517"/>
      <c r="L57" s="231"/>
      <c r="M57" s="232"/>
      <c r="N57" s="231"/>
      <c r="O57" s="232"/>
      <c r="P57" s="231"/>
      <c r="Q57" s="232"/>
      <c r="R57" s="231"/>
      <c r="S57" s="232"/>
      <c r="T57" s="233">
        <v>91067001</v>
      </c>
      <c r="U57" s="233" t="s">
        <v>248</v>
      </c>
      <c r="V57" s="234" t="s">
        <v>165</v>
      </c>
      <c r="W57" s="235">
        <v>43692</v>
      </c>
      <c r="X57" s="234" t="s">
        <v>166</v>
      </c>
      <c r="Y57" s="235">
        <v>43710</v>
      </c>
      <c r="Z57" s="227" t="s">
        <v>167</v>
      </c>
      <c r="AA57" s="235">
        <v>43696</v>
      </c>
      <c r="AB57" s="236">
        <v>26</v>
      </c>
      <c r="AC57" s="237">
        <v>1584.7</v>
      </c>
      <c r="AD57" s="238"/>
      <c r="AE57" s="237"/>
      <c r="AF57" s="238"/>
      <c r="AG57" s="237"/>
      <c r="AH57" s="238"/>
      <c r="AI57" s="237"/>
      <c r="AJ57" s="237"/>
      <c r="AK57" s="237"/>
      <c r="AL57" s="236">
        <f aca="true" t="shared" si="15" ref="AL57:AM64">AD57+AF57+AH57</f>
        <v>0</v>
      </c>
      <c r="AM57" s="393">
        <f t="shared" si="15"/>
        <v>0</v>
      </c>
      <c r="AN57" s="236">
        <f t="shared" si="1"/>
        <v>0</v>
      </c>
      <c r="AO57" s="237">
        <f t="shared" si="1"/>
        <v>0</v>
      </c>
      <c r="AP57" s="236">
        <v>26</v>
      </c>
      <c r="AQ57" s="237">
        <v>1584.7</v>
      </c>
      <c r="AR57" s="236"/>
      <c r="AS57" s="236"/>
      <c r="AT57" s="237">
        <v>60.95</v>
      </c>
      <c r="AU57" s="237">
        <f t="shared" si="9"/>
        <v>0</v>
      </c>
      <c r="AV57" s="236">
        <f aca="true" t="shared" si="16" ref="AV57:AV62">SUM(AX57:AX57)</f>
        <v>26</v>
      </c>
      <c r="AW57" s="237">
        <f aca="true" t="shared" si="17" ref="AW57:AW62">AT57*AV57</f>
        <v>1584.7</v>
      </c>
      <c r="AX57" s="383">
        <v>26</v>
      </c>
      <c r="AY57" s="177">
        <f t="shared" si="6"/>
        <v>26</v>
      </c>
      <c r="AZ57" s="177">
        <f t="shared" si="7"/>
        <v>0</v>
      </c>
    </row>
    <row r="58" spans="2:52" s="240" customFormat="1" ht="20.25" customHeight="1">
      <c r="B58" s="226"/>
      <c r="C58" s="377" t="s">
        <v>39</v>
      </c>
      <c r="D58" s="378" t="s">
        <v>247</v>
      </c>
      <c r="E58" s="229" t="s">
        <v>94</v>
      </c>
      <c r="F58" s="462" t="s">
        <v>273</v>
      </c>
      <c r="G58" s="230" t="s">
        <v>134</v>
      </c>
      <c r="H58" s="230" t="s">
        <v>134</v>
      </c>
      <c r="I58" s="231"/>
      <c r="J58" s="231"/>
      <c r="K58" s="517"/>
      <c r="L58" s="231"/>
      <c r="M58" s="232"/>
      <c r="N58" s="231"/>
      <c r="O58" s="232"/>
      <c r="P58" s="231"/>
      <c r="Q58" s="232"/>
      <c r="R58" s="231"/>
      <c r="S58" s="232"/>
      <c r="T58" s="233">
        <v>91067001</v>
      </c>
      <c r="U58" s="233" t="s">
        <v>249</v>
      </c>
      <c r="V58" s="234" t="s">
        <v>250</v>
      </c>
      <c r="W58" s="235">
        <v>43864</v>
      </c>
      <c r="X58" s="234" t="s">
        <v>251</v>
      </c>
      <c r="Y58" s="235">
        <v>43879</v>
      </c>
      <c r="Z58" s="227"/>
      <c r="AA58" s="235"/>
      <c r="AB58" s="236">
        <v>0</v>
      </c>
      <c r="AC58" s="237">
        <v>0</v>
      </c>
      <c r="AD58" s="238"/>
      <c r="AE58" s="237"/>
      <c r="AF58" s="238">
        <v>25</v>
      </c>
      <c r="AG58" s="237">
        <v>1633</v>
      </c>
      <c r="AH58" s="238"/>
      <c r="AI58" s="237"/>
      <c r="AJ58" s="237"/>
      <c r="AK58" s="237"/>
      <c r="AL58" s="236">
        <f t="shared" si="15"/>
        <v>25</v>
      </c>
      <c r="AM58" s="393">
        <f t="shared" si="15"/>
        <v>1633</v>
      </c>
      <c r="AN58" s="236">
        <f t="shared" si="1"/>
        <v>0</v>
      </c>
      <c r="AO58" s="237">
        <f t="shared" si="1"/>
        <v>0</v>
      </c>
      <c r="AP58" s="236">
        <v>25</v>
      </c>
      <c r="AQ58" s="237">
        <v>1632.9999999999998</v>
      </c>
      <c r="AR58" s="236"/>
      <c r="AS58" s="236"/>
      <c r="AT58" s="237">
        <v>65.32</v>
      </c>
      <c r="AU58" s="237">
        <f t="shared" si="9"/>
        <v>0</v>
      </c>
      <c r="AV58" s="236">
        <f t="shared" si="16"/>
        <v>25</v>
      </c>
      <c r="AW58" s="237">
        <f t="shared" si="17"/>
        <v>1632.9999999999998</v>
      </c>
      <c r="AX58" s="383">
        <v>25</v>
      </c>
      <c r="AY58" s="177">
        <f t="shared" si="6"/>
        <v>25</v>
      </c>
      <c r="AZ58" s="177">
        <f t="shared" si="7"/>
        <v>0</v>
      </c>
    </row>
    <row r="59" spans="2:52" s="240" customFormat="1" ht="20.25" customHeight="1">
      <c r="B59" s="226"/>
      <c r="C59" s="377" t="s">
        <v>39</v>
      </c>
      <c r="D59" s="378" t="s">
        <v>345</v>
      </c>
      <c r="E59" s="229" t="s">
        <v>94</v>
      </c>
      <c r="F59" s="462" t="s">
        <v>273</v>
      </c>
      <c r="G59" s="230" t="s">
        <v>134</v>
      </c>
      <c r="H59" s="230" t="s">
        <v>134</v>
      </c>
      <c r="I59" s="231"/>
      <c r="J59" s="231"/>
      <c r="K59" s="517"/>
      <c r="L59" s="231"/>
      <c r="M59" s="232"/>
      <c r="N59" s="231"/>
      <c r="O59" s="232"/>
      <c r="P59" s="231"/>
      <c r="Q59" s="232"/>
      <c r="R59" s="231"/>
      <c r="S59" s="232"/>
      <c r="T59" s="233" t="s">
        <v>346</v>
      </c>
      <c r="U59" s="233" t="s">
        <v>249</v>
      </c>
      <c r="V59" s="234" t="s">
        <v>347</v>
      </c>
      <c r="W59" s="235">
        <v>43888</v>
      </c>
      <c r="X59" s="234" t="s">
        <v>348</v>
      </c>
      <c r="Y59" s="235">
        <v>43914</v>
      </c>
      <c r="Z59" s="227"/>
      <c r="AA59" s="235"/>
      <c r="AB59" s="236">
        <v>0</v>
      </c>
      <c r="AC59" s="237">
        <v>0</v>
      </c>
      <c r="AD59" s="238"/>
      <c r="AE59" s="237"/>
      <c r="AF59" s="238"/>
      <c r="AG59" s="237"/>
      <c r="AH59" s="238">
        <v>5</v>
      </c>
      <c r="AI59" s="237">
        <v>304.75</v>
      </c>
      <c r="AJ59" s="237"/>
      <c r="AK59" s="237"/>
      <c r="AL59" s="236">
        <f>AD59+AF59+AH59</f>
        <v>5</v>
      </c>
      <c r="AM59" s="393">
        <f>AE59+AG59+AI59</f>
        <v>304.75</v>
      </c>
      <c r="AN59" s="236">
        <f>AB59+AL59-AV59</f>
        <v>0</v>
      </c>
      <c r="AO59" s="237">
        <f>AC59+AM59-AW59</f>
        <v>0</v>
      </c>
      <c r="AP59" s="236">
        <v>5</v>
      </c>
      <c r="AQ59" s="237">
        <v>0</v>
      </c>
      <c r="AR59" s="236"/>
      <c r="AS59" s="236"/>
      <c r="AT59" s="237">
        <v>60.95</v>
      </c>
      <c r="AU59" s="237">
        <f>AS59*AT59</f>
        <v>0</v>
      </c>
      <c r="AV59" s="236">
        <f t="shared" si="16"/>
        <v>5</v>
      </c>
      <c r="AW59" s="237">
        <f t="shared" si="17"/>
        <v>304.75</v>
      </c>
      <c r="AX59" s="383">
        <v>5</v>
      </c>
      <c r="AY59" s="177">
        <f t="shared" si="6"/>
        <v>5</v>
      </c>
      <c r="AZ59" s="177">
        <f t="shared" si="7"/>
        <v>0</v>
      </c>
    </row>
    <row r="60" spans="2:52" s="240" customFormat="1" ht="20.25" customHeight="1">
      <c r="B60" s="226"/>
      <c r="C60" s="377" t="s">
        <v>39</v>
      </c>
      <c r="D60" s="378" t="s">
        <v>363</v>
      </c>
      <c r="E60" s="229" t="s">
        <v>94</v>
      </c>
      <c r="F60" s="462" t="s">
        <v>364</v>
      </c>
      <c r="G60" s="230" t="s">
        <v>134</v>
      </c>
      <c r="H60" s="230" t="s">
        <v>134</v>
      </c>
      <c r="I60" s="231"/>
      <c r="J60" s="231"/>
      <c r="K60" s="517"/>
      <c r="L60" s="231"/>
      <c r="M60" s="232"/>
      <c r="N60" s="231"/>
      <c r="O60" s="232"/>
      <c r="P60" s="231"/>
      <c r="Q60" s="232"/>
      <c r="R60" s="231"/>
      <c r="S60" s="232"/>
      <c r="T60" s="233" t="s">
        <v>365</v>
      </c>
      <c r="U60" s="233" t="s">
        <v>310</v>
      </c>
      <c r="V60" s="234" t="s">
        <v>366</v>
      </c>
      <c r="W60" s="235">
        <v>704</v>
      </c>
      <c r="X60" s="234" t="s">
        <v>367</v>
      </c>
      <c r="Y60" s="235">
        <v>43948</v>
      </c>
      <c r="Z60" s="227"/>
      <c r="AA60" s="235"/>
      <c r="AB60" s="236">
        <v>0</v>
      </c>
      <c r="AC60" s="237">
        <v>0</v>
      </c>
      <c r="AD60" s="238"/>
      <c r="AE60" s="237"/>
      <c r="AF60" s="238">
        <v>68</v>
      </c>
      <c r="AG60" s="237">
        <v>4260.2</v>
      </c>
      <c r="AH60" s="238"/>
      <c r="AI60" s="237"/>
      <c r="AJ60" s="237"/>
      <c r="AK60" s="237"/>
      <c r="AL60" s="236">
        <f>AD60+AF60+AH60</f>
        <v>68</v>
      </c>
      <c r="AM60" s="393">
        <f>AE60+AG60+AI60</f>
        <v>4260.2</v>
      </c>
      <c r="AN60" s="236">
        <f>AB60+AL60-AV60</f>
        <v>0</v>
      </c>
      <c r="AO60" s="237">
        <f>AC60+AM60-AW60</f>
        <v>0</v>
      </c>
      <c r="AP60" s="236">
        <v>0</v>
      </c>
      <c r="AQ60" s="237">
        <v>0</v>
      </c>
      <c r="AR60" s="236">
        <v>68</v>
      </c>
      <c r="AS60" s="236"/>
      <c r="AT60" s="237">
        <v>62.65</v>
      </c>
      <c r="AU60" s="237">
        <f>AS60*AT60</f>
        <v>0</v>
      </c>
      <c r="AV60" s="236">
        <f t="shared" si="16"/>
        <v>68</v>
      </c>
      <c r="AW60" s="237">
        <f t="shared" si="17"/>
        <v>4260.2</v>
      </c>
      <c r="AX60" s="383">
        <v>68</v>
      </c>
      <c r="AY60" s="177">
        <f>AB60+AL60-AN60</f>
        <v>68</v>
      </c>
      <c r="AZ60" s="177">
        <f>AY60-SUM(AX60:AX60)</f>
        <v>0</v>
      </c>
    </row>
    <row r="61" spans="2:52" s="161" customFormat="1" ht="20.25" customHeight="1">
      <c r="B61" s="146"/>
      <c r="C61" s="478" t="s">
        <v>39</v>
      </c>
      <c r="D61" s="479" t="s">
        <v>279</v>
      </c>
      <c r="E61" s="149" t="s">
        <v>280</v>
      </c>
      <c r="F61" s="461" t="s">
        <v>281</v>
      </c>
      <c r="G61" s="150" t="s">
        <v>38</v>
      </c>
      <c r="H61" s="150" t="s">
        <v>38</v>
      </c>
      <c r="I61" s="151"/>
      <c r="J61" s="151"/>
      <c r="K61" s="516"/>
      <c r="L61" s="151"/>
      <c r="M61" s="152"/>
      <c r="N61" s="151"/>
      <c r="O61" s="152"/>
      <c r="P61" s="151"/>
      <c r="Q61" s="152"/>
      <c r="R61" s="151"/>
      <c r="S61" s="152"/>
      <c r="T61" s="153" t="s">
        <v>282</v>
      </c>
      <c r="U61" s="153" t="s">
        <v>284</v>
      </c>
      <c r="V61" s="154" t="s">
        <v>277</v>
      </c>
      <c r="W61" s="155">
        <v>43850</v>
      </c>
      <c r="X61" s="156" t="s">
        <v>278</v>
      </c>
      <c r="Y61" s="155">
        <v>43879</v>
      </c>
      <c r="Z61" s="156" t="s">
        <v>257</v>
      </c>
      <c r="AA61" s="155">
        <v>43858</v>
      </c>
      <c r="AB61" s="157">
        <v>0</v>
      </c>
      <c r="AC61" s="158">
        <v>0</v>
      </c>
      <c r="AD61" s="159"/>
      <c r="AE61" s="158"/>
      <c r="AF61" s="159">
        <v>26</v>
      </c>
      <c r="AG61" s="158">
        <v>280219.16</v>
      </c>
      <c r="AH61" s="159"/>
      <c r="AI61" s="158"/>
      <c r="AJ61" s="158"/>
      <c r="AK61" s="158"/>
      <c r="AL61" s="157">
        <f t="shared" si="15"/>
        <v>26</v>
      </c>
      <c r="AM61" s="395">
        <f t="shared" si="15"/>
        <v>280219.16</v>
      </c>
      <c r="AN61" s="157">
        <f t="shared" si="1"/>
        <v>0</v>
      </c>
      <c r="AO61" s="158">
        <f t="shared" si="1"/>
        <v>0</v>
      </c>
      <c r="AP61" s="157">
        <v>26</v>
      </c>
      <c r="AQ61" s="158">
        <v>280219.16</v>
      </c>
      <c r="AR61" s="157"/>
      <c r="AS61" s="157"/>
      <c r="AT61" s="158">
        <v>10777.66</v>
      </c>
      <c r="AU61" s="158">
        <f>AS61*AT61</f>
        <v>0</v>
      </c>
      <c r="AV61" s="157">
        <f t="shared" si="16"/>
        <v>26</v>
      </c>
      <c r="AW61" s="158">
        <f t="shared" si="17"/>
        <v>280219.16</v>
      </c>
      <c r="AX61" s="365">
        <v>26</v>
      </c>
      <c r="AY61" s="177">
        <f t="shared" si="6"/>
        <v>26</v>
      </c>
      <c r="AZ61" s="177">
        <f t="shared" si="7"/>
        <v>0</v>
      </c>
    </row>
    <row r="62" spans="2:52" s="161" customFormat="1" ht="20.25" customHeight="1">
      <c r="B62" s="146"/>
      <c r="C62" s="478" t="s">
        <v>39</v>
      </c>
      <c r="D62" s="479" t="s">
        <v>286</v>
      </c>
      <c r="E62" s="149" t="s">
        <v>280</v>
      </c>
      <c r="F62" s="461" t="s">
        <v>281</v>
      </c>
      <c r="G62" s="150" t="s">
        <v>38</v>
      </c>
      <c r="H62" s="150" t="s">
        <v>38</v>
      </c>
      <c r="I62" s="151"/>
      <c r="J62" s="151"/>
      <c r="K62" s="516"/>
      <c r="L62" s="151"/>
      <c r="M62" s="152"/>
      <c r="N62" s="151"/>
      <c r="O62" s="152"/>
      <c r="P62" s="151"/>
      <c r="Q62" s="152"/>
      <c r="R62" s="151"/>
      <c r="S62" s="152"/>
      <c r="T62" s="153" t="s">
        <v>283</v>
      </c>
      <c r="U62" s="153" t="s">
        <v>285</v>
      </c>
      <c r="V62" s="154" t="s">
        <v>277</v>
      </c>
      <c r="W62" s="155">
        <v>43850</v>
      </c>
      <c r="X62" s="156" t="s">
        <v>278</v>
      </c>
      <c r="Y62" s="155">
        <v>43879</v>
      </c>
      <c r="Z62" s="156" t="s">
        <v>257</v>
      </c>
      <c r="AA62" s="155">
        <v>43858</v>
      </c>
      <c r="AB62" s="157">
        <v>0</v>
      </c>
      <c r="AC62" s="158">
        <v>0</v>
      </c>
      <c r="AD62" s="159"/>
      <c r="AE62" s="158"/>
      <c r="AF62" s="159">
        <v>4</v>
      </c>
      <c r="AG62" s="158">
        <v>57791.52</v>
      </c>
      <c r="AH62" s="159"/>
      <c r="AI62" s="158"/>
      <c r="AJ62" s="158"/>
      <c r="AK62" s="158"/>
      <c r="AL62" s="157">
        <f t="shared" si="15"/>
        <v>4</v>
      </c>
      <c r="AM62" s="395">
        <f t="shared" si="15"/>
        <v>57791.52</v>
      </c>
      <c r="AN62" s="157">
        <f t="shared" si="1"/>
        <v>0</v>
      </c>
      <c r="AO62" s="158">
        <f t="shared" si="1"/>
        <v>0</v>
      </c>
      <c r="AP62" s="157">
        <v>4</v>
      </c>
      <c r="AQ62" s="158">
        <v>57791.52</v>
      </c>
      <c r="AR62" s="157"/>
      <c r="AS62" s="157"/>
      <c r="AT62" s="158">
        <v>14447.88</v>
      </c>
      <c r="AU62" s="158">
        <f>AS62*AT62</f>
        <v>0</v>
      </c>
      <c r="AV62" s="157">
        <f t="shared" si="16"/>
        <v>4</v>
      </c>
      <c r="AW62" s="158">
        <f t="shared" si="17"/>
        <v>57791.52</v>
      </c>
      <c r="AX62" s="365">
        <v>4</v>
      </c>
      <c r="AY62" s="177">
        <f t="shared" si="6"/>
        <v>4</v>
      </c>
      <c r="AZ62" s="177">
        <f t="shared" si="7"/>
        <v>0</v>
      </c>
    </row>
    <row r="63" spans="2:52" s="492" customFormat="1" ht="20.25" customHeight="1" hidden="1">
      <c r="B63" s="493"/>
      <c r="C63" s="548"/>
      <c r="D63" s="549" t="s">
        <v>326</v>
      </c>
      <c r="E63" s="496" t="s">
        <v>327</v>
      </c>
      <c r="F63" s="497"/>
      <c r="G63" s="498" t="s">
        <v>59</v>
      </c>
      <c r="H63" s="498" t="s">
        <v>59</v>
      </c>
      <c r="I63" s="499">
        <v>20</v>
      </c>
      <c r="J63" s="499">
        <v>157</v>
      </c>
      <c r="K63" s="531">
        <v>78.6</v>
      </c>
      <c r="L63" s="499">
        <v>3125</v>
      </c>
      <c r="M63" s="500">
        <v>245530.53</v>
      </c>
      <c r="N63" s="499">
        <v>2000</v>
      </c>
      <c r="O63" s="500">
        <v>80380</v>
      </c>
      <c r="P63" s="499">
        <v>1900</v>
      </c>
      <c r="Q63" s="500">
        <v>138567</v>
      </c>
      <c r="R63" s="499">
        <v>2500</v>
      </c>
      <c r="S63" s="500">
        <v>196425</v>
      </c>
      <c r="T63" s="501"/>
      <c r="U63" s="501"/>
      <c r="V63" s="502"/>
      <c r="W63" s="503"/>
      <c r="X63" s="504"/>
      <c r="Y63" s="503"/>
      <c r="Z63" s="504"/>
      <c r="AA63" s="503"/>
      <c r="AB63" s="505"/>
      <c r="AC63" s="506"/>
      <c r="AD63" s="507"/>
      <c r="AE63" s="506"/>
      <c r="AF63" s="507"/>
      <c r="AG63" s="506"/>
      <c r="AH63" s="507"/>
      <c r="AI63" s="506"/>
      <c r="AJ63" s="506"/>
      <c r="AK63" s="506"/>
      <c r="AL63" s="505"/>
      <c r="AM63" s="508"/>
      <c r="AN63" s="505"/>
      <c r="AO63" s="506"/>
      <c r="AP63" s="505"/>
      <c r="AQ63" s="506"/>
      <c r="AR63" s="505"/>
      <c r="AS63" s="505"/>
      <c r="AT63" s="506"/>
      <c r="AU63" s="506"/>
      <c r="AV63" s="505"/>
      <c r="AW63" s="506"/>
      <c r="AX63" s="505"/>
      <c r="AY63" s="177">
        <f t="shared" si="6"/>
        <v>0</v>
      </c>
      <c r="AZ63" s="177">
        <f t="shared" si="7"/>
        <v>0</v>
      </c>
    </row>
    <row r="64" spans="2:52" s="210" customFormat="1" ht="20.25" customHeight="1">
      <c r="B64" s="195"/>
      <c r="C64" s="196" t="s">
        <v>39</v>
      </c>
      <c r="D64" s="197" t="s">
        <v>136</v>
      </c>
      <c r="E64" s="198" t="s">
        <v>135</v>
      </c>
      <c r="F64" s="460"/>
      <c r="G64" s="199" t="s">
        <v>38</v>
      </c>
      <c r="H64" s="199" t="s">
        <v>38</v>
      </c>
      <c r="I64" s="200"/>
      <c r="J64" s="200"/>
      <c r="K64" s="515"/>
      <c r="L64" s="200"/>
      <c r="M64" s="201"/>
      <c r="N64" s="200"/>
      <c r="O64" s="201"/>
      <c r="P64" s="200"/>
      <c r="Q64" s="201"/>
      <c r="R64" s="200"/>
      <c r="S64" s="201"/>
      <c r="T64" s="202" t="s">
        <v>137</v>
      </c>
      <c r="U64" s="202" t="s">
        <v>138</v>
      </c>
      <c r="V64" s="203" t="s">
        <v>132</v>
      </c>
      <c r="W64" s="204">
        <v>43574</v>
      </c>
      <c r="X64" s="205" t="s">
        <v>133</v>
      </c>
      <c r="Y64" s="204">
        <v>43580</v>
      </c>
      <c r="Z64" s="205"/>
      <c r="AA64" s="204"/>
      <c r="AB64" s="206">
        <v>16</v>
      </c>
      <c r="AC64" s="207">
        <v>1356.16</v>
      </c>
      <c r="AD64" s="208"/>
      <c r="AE64" s="207"/>
      <c r="AF64" s="208"/>
      <c r="AG64" s="207"/>
      <c r="AH64" s="208"/>
      <c r="AI64" s="207"/>
      <c r="AJ64" s="207"/>
      <c r="AK64" s="207"/>
      <c r="AL64" s="206">
        <f t="shared" si="15"/>
        <v>0</v>
      </c>
      <c r="AM64" s="402">
        <f t="shared" si="15"/>
        <v>0</v>
      </c>
      <c r="AN64" s="206">
        <f t="shared" si="1"/>
        <v>3</v>
      </c>
      <c r="AO64" s="207">
        <f t="shared" si="1"/>
        <v>254.27999999999997</v>
      </c>
      <c r="AP64" s="206">
        <v>13</v>
      </c>
      <c r="AQ64" s="207">
        <v>1101.88</v>
      </c>
      <c r="AR64" s="206"/>
      <c r="AS64" s="206"/>
      <c r="AT64" s="207">
        <v>84.76</v>
      </c>
      <c r="AU64" s="207">
        <f t="shared" si="9"/>
        <v>0</v>
      </c>
      <c r="AV64" s="206">
        <f aca="true" t="shared" si="18" ref="AV64:AV109">AP64+AR64-AS64</f>
        <v>13</v>
      </c>
      <c r="AW64" s="207">
        <f aca="true" t="shared" si="19" ref="AW64:AW70">AV64*AT64</f>
        <v>1101.88</v>
      </c>
      <c r="AX64" s="367">
        <f aca="true" t="shared" si="20" ref="AX64:AX109">AV64</f>
        <v>13</v>
      </c>
      <c r="AY64" s="177">
        <f t="shared" si="6"/>
        <v>13</v>
      </c>
      <c r="AZ64" s="177">
        <f t="shared" si="7"/>
        <v>0</v>
      </c>
    </row>
    <row r="65" spans="2:52" s="604" customFormat="1" ht="20.25" customHeight="1">
      <c r="B65" s="605"/>
      <c r="C65" s="606" t="s">
        <v>39</v>
      </c>
      <c r="D65" s="607" t="s">
        <v>359</v>
      </c>
      <c r="E65" s="608" t="s">
        <v>192</v>
      </c>
      <c r="F65" s="609" t="s">
        <v>358</v>
      </c>
      <c r="G65" s="610" t="s">
        <v>56</v>
      </c>
      <c r="H65" s="610" t="s">
        <v>56</v>
      </c>
      <c r="I65" s="611"/>
      <c r="J65" s="611"/>
      <c r="K65" s="612"/>
      <c r="L65" s="611"/>
      <c r="M65" s="613"/>
      <c r="N65" s="611"/>
      <c r="O65" s="613"/>
      <c r="P65" s="611"/>
      <c r="Q65" s="613"/>
      <c r="R65" s="611"/>
      <c r="S65" s="613"/>
      <c r="T65" s="614" t="s">
        <v>360</v>
      </c>
      <c r="U65" s="614" t="s">
        <v>362</v>
      </c>
      <c r="V65" s="615" t="s">
        <v>354</v>
      </c>
      <c r="W65" s="616">
        <v>43885</v>
      </c>
      <c r="X65" s="617" t="s">
        <v>355</v>
      </c>
      <c r="Y65" s="616">
        <v>43924</v>
      </c>
      <c r="Z65" s="617"/>
      <c r="AA65" s="616"/>
      <c r="AB65" s="618">
        <v>0</v>
      </c>
      <c r="AC65" s="619">
        <v>0</v>
      </c>
      <c r="AD65" s="620"/>
      <c r="AE65" s="619"/>
      <c r="AF65" s="620">
        <v>84</v>
      </c>
      <c r="AG65" s="619">
        <v>20797.96</v>
      </c>
      <c r="AH65" s="620"/>
      <c r="AI65" s="619"/>
      <c r="AJ65" s="619"/>
      <c r="AK65" s="619"/>
      <c r="AL65" s="618">
        <f aca="true" t="shared" si="21" ref="AL65:AM70">AD65+AF65+AH65+AJ65</f>
        <v>84</v>
      </c>
      <c r="AM65" s="621">
        <f t="shared" si="21"/>
        <v>20797.96</v>
      </c>
      <c r="AN65" s="618">
        <f t="shared" si="1"/>
        <v>0</v>
      </c>
      <c r="AO65" s="619">
        <f t="shared" si="1"/>
        <v>0</v>
      </c>
      <c r="AP65" s="618">
        <v>0</v>
      </c>
      <c r="AQ65" s="619">
        <v>0</v>
      </c>
      <c r="AR65" s="618">
        <v>84</v>
      </c>
      <c r="AS65" s="618"/>
      <c r="AT65" s="619">
        <v>247.5947619047619</v>
      </c>
      <c r="AU65" s="619">
        <f t="shared" si="9"/>
        <v>0</v>
      </c>
      <c r="AV65" s="618">
        <f t="shared" si="18"/>
        <v>84</v>
      </c>
      <c r="AW65" s="619">
        <f t="shared" si="19"/>
        <v>20797.96</v>
      </c>
      <c r="AX65" s="622">
        <f t="shared" si="20"/>
        <v>84</v>
      </c>
      <c r="AY65" s="177">
        <f t="shared" si="6"/>
        <v>84</v>
      </c>
      <c r="AZ65" s="177">
        <f t="shared" si="7"/>
        <v>0</v>
      </c>
    </row>
    <row r="66" spans="2:52" s="585" customFormat="1" ht="20.25" customHeight="1">
      <c r="B66" s="586"/>
      <c r="C66" s="587" t="s">
        <v>39</v>
      </c>
      <c r="D66" s="588" t="s">
        <v>191</v>
      </c>
      <c r="E66" s="589" t="s">
        <v>192</v>
      </c>
      <c r="F66" s="590"/>
      <c r="G66" s="591" t="s">
        <v>56</v>
      </c>
      <c r="H66" s="591" t="s">
        <v>56</v>
      </c>
      <c r="I66" s="592"/>
      <c r="J66" s="592"/>
      <c r="K66" s="593"/>
      <c r="L66" s="592"/>
      <c r="M66" s="594"/>
      <c r="N66" s="592"/>
      <c r="O66" s="594"/>
      <c r="P66" s="592"/>
      <c r="Q66" s="594"/>
      <c r="R66" s="592"/>
      <c r="S66" s="594"/>
      <c r="T66" s="595" t="s">
        <v>193</v>
      </c>
      <c r="U66" s="595" t="s">
        <v>190</v>
      </c>
      <c r="V66" s="596" t="s">
        <v>187</v>
      </c>
      <c r="W66" s="597">
        <v>44823</v>
      </c>
      <c r="X66" s="598" t="s">
        <v>194</v>
      </c>
      <c r="Y66" s="597">
        <v>43746</v>
      </c>
      <c r="Z66" s="598"/>
      <c r="AA66" s="597"/>
      <c r="AB66" s="599">
        <v>278</v>
      </c>
      <c r="AC66" s="600">
        <v>137104.04</v>
      </c>
      <c r="AD66" s="601"/>
      <c r="AE66" s="600"/>
      <c r="AF66" s="601"/>
      <c r="AG66" s="600"/>
      <c r="AH66" s="601"/>
      <c r="AI66" s="600"/>
      <c r="AJ66" s="600"/>
      <c r="AK66" s="600"/>
      <c r="AL66" s="599">
        <f t="shared" si="21"/>
        <v>0</v>
      </c>
      <c r="AM66" s="602">
        <f t="shared" si="21"/>
        <v>0</v>
      </c>
      <c r="AN66" s="599">
        <f t="shared" si="1"/>
        <v>163</v>
      </c>
      <c r="AO66" s="600">
        <f t="shared" si="1"/>
        <v>80388.34</v>
      </c>
      <c r="AP66" s="599">
        <v>136</v>
      </c>
      <c r="AQ66" s="600">
        <v>112445.04000000001</v>
      </c>
      <c r="AR66" s="599"/>
      <c r="AS66" s="599">
        <v>21</v>
      </c>
      <c r="AT66" s="600">
        <v>493.18</v>
      </c>
      <c r="AU66" s="600">
        <f t="shared" si="9"/>
        <v>10356.78</v>
      </c>
      <c r="AV66" s="599">
        <f t="shared" si="18"/>
        <v>115</v>
      </c>
      <c r="AW66" s="600">
        <f t="shared" si="19"/>
        <v>56715.700000000004</v>
      </c>
      <c r="AX66" s="603">
        <f t="shared" si="20"/>
        <v>115</v>
      </c>
      <c r="AY66" s="177">
        <f t="shared" si="6"/>
        <v>115</v>
      </c>
      <c r="AZ66" s="177">
        <f t="shared" si="7"/>
        <v>0</v>
      </c>
    </row>
    <row r="67" spans="2:52" s="585" customFormat="1" ht="20.25" customHeight="1">
      <c r="B67" s="586"/>
      <c r="C67" s="587" t="s">
        <v>39</v>
      </c>
      <c r="D67" s="588" t="s">
        <v>191</v>
      </c>
      <c r="E67" s="589" t="s">
        <v>192</v>
      </c>
      <c r="F67" s="590" t="s">
        <v>358</v>
      </c>
      <c r="G67" s="591" t="s">
        <v>56</v>
      </c>
      <c r="H67" s="591" t="s">
        <v>56</v>
      </c>
      <c r="I67" s="592"/>
      <c r="J67" s="592"/>
      <c r="K67" s="593"/>
      <c r="L67" s="592"/>
      <c r="M67" s="594"/>
      <c r="N67" s="592"/>
      <c r="O67" s="594"/>
      <c r="P67" s="592"/>
      <c r="Q67" s="594"/>
      <c r="R67" s="592"/>
      <c r="S67" s="594"/>
      <c r="T67" s="595" t="s">
        <v>361</v>
      </c>
      <c r="U67" s="595" t="s">
        <v>362</v>
      </c>
      <c r="V67" s="596" t="s">
        <v>354</v>
      </c>
      <c r="W67" s="597">
        <v>43885</v>
      </c>
      <c r="X67" s="598" t="s">
        <v>355</v>
      </c>
      <c r="Y67" s="597">
        <v>43924</v>
      </c>
      <c r="Z67" s="598"/>
      <c r="AA67" s="597"/>
      <c r="AB67" s="599">
        <v>0</v>
      </c>
      <c r="AC67" s="600">
        <v>0</v>
      </c>
      <c r="AD67" s="601"/>
      <c r="AE67" s="600"/>
      <c r="AF67" s="601">
        <v>231</v>
      </c>
      <c r="AG67" s="600">
        <v>79399.32</v>
      </c>
      <c r="AH67" s="601"/>
      <c r="AI67" s="600"/>
      <c r="AJ67" s="600"/>
      <c r="AK67" s="600"/>
      <c r="AL67" s="599">
        <f t="shared" si="21"/>
        <v>231</v>
      </c>
      <c r="AM67" s="602">
        <f t="shared" si="21"/>
        <v>79399.32</v>
      </c>
      <c r="AN67" s="599">
        <f aca="true" t="shared" si="22" ref="AN67:AO70">AB67+AL67-AV67</f>
        <v>0</v>
      </c>
      <c r="AO67" s="600">
        <f t="shared" si="22"/>
        <v>0</v>
      </c>
      <c r="AP67" s="599">
        <v>0</v>
      </c>
      <c r="AQ67" s="600">
        <v>0</v>
      </c>
      <c r="AR67" s="599">
        <v>231</v>
      </c>
      <c r="AS67" s="599"/>
      <c r="AT67" s="600">
        <v>343.72</v>
      </c>
      <c r="AU67" s="600">
        <f>AS67*AT67</f>
        <v>0</v>
      </c>
      <c r="AV67" s="599">
        <f>AP67+AR67-AS67</f>
        <v>231</v>
      </c>
      <c r="AW67" s="600">
        <f t="shared" si="19"/>
        <v>79399.32</v>
      </c>
      <c r="AX67" s="603">
        <f>AV67</f>
        <v>231</v>
      </c>
      <c r="AY67" s="177">
        <f t="shared" si="6"/>
        <v>231</v>
      </c>
      <c r="AZ67" s="177">
        <f t="shared" si="7"/>
        <v>0</v>
      </c>
    </row>
    <row r="68" spans="2:52" s="585" customFormat="1" ht="20.25" customHeight="1">
      <c r="B68" s="586"/>
      <c r="C68" s="587" t="s">
        <v>39</v>
      </c>
      <c r="D68" s="588" t="s">
        <v>377</v>
      </c>
      <c r="E68" s="589" t="s">
        <v>192</v>
      </c>
      <c r="F68" s="590" t="s">
        <v>358</v>
      </c>
      <c r="G68" s="591" t="s">
        <v>56</v>
      </c>
      <c r="H68" s="591" t="s">
        <v>56</v>
      </c>
      <c r="I68" s="592"/>
      <c r="J68" s="592"/>
      <c r="K68" s="593"/>
      <c r="L68" s="592"/>
      <c r="M68" s="594"/>
      <c r="N68" s="592"/>
      <c r="O68" s="594"/>
      <c r="P68" s="592"/>
      <c r="Q68" s="594"/>
      <c r="R68" s="592"/>
      <c r="S68" s="594"/>
      <c r="T68" s="595" t="s">
        <v>361</v>
      </c>
      <c r="U68" s="595" t="s">
        <v>378</v>
      </c>
      <c r="V68" s="596" t="s">
        <v>375</v>
      </c>
      <c r="W68" s="597">
        <v>43920</v>
      </c>
      <c r="X68" s="598" t="s">
        <v>376</v>
      </c>
      <c r="Y68" s="597">
        <v>43948</v>
      </c>
      <c r="Z68" s="598"/>
      <c r="AA68" s="597"/>
      <c r="AB68" s="599">
        <v>0</v>
      </c>
      <c r="AC68" s="600">
        <v>0</v>
      </c>
      <c r="AD68" s="601"/>
      <c r="AE68" s="600"/>
      <c r="AF68" s="601"/>
      <c r="AG68" s="600"/>
      <c r="AH68" s="601">
        <v>21</v>
      </c>
      <c r="AI68" s="600">
        <v>10356.78</v>
      </c>
      <c r="AJ68" s="600"/>
      <c r="AK68" s="600"/>
      <c r="AL68" s="599">
        <f>AD68+AF68+AH68+AJ68</f>
        <v>21</v>
      </c>
      <c r="AM68" s="602">
        <f>AE68+AG68+AI68+AK68</f>
        <v>10356.78</v>
      </c>
      <c r="AN68" s="599">
        <f t="shared" si="22"/>
        <v>0</v>
      </c>
      <c r="AO68" s="600">
        <f t="shared" si="22"/>
        <v>0</v>
      </c>
      <c r="AP68" s="599">
        <v>0</v>
      </c>
      <c r="AQ68" s="600">
        <v>0</v>
      </c>
      <c r="AR68" s="599">
        <v>21</v>
      </c>
      <c r="AS68" s="599"/>
      <c r="AT68" s="600">
        <v>493.18</v>
      </c>
      <c r="AU68" s="600">
        <f>AS68*AT68</f>
        <v>0</v>
      </c>
      <c r="AV68" s="599">
        <f>AP68+AR68-AS68</f>
        <v>21</v>
      </c>
      <c r="AW68" s="600">
        <f t="shared" si="19"/>
        <v>10356.78</v>
      </c>
      <c r="AX68" s="603">
        <f>AV68</f>
        <v>21</v>
      </c>
      <c r="AY68" s="177"/>
      <c r="AZ68" s="177"/>
    </row>
    <row r="69" spans="2:52" s="623" customFormat="1" ht="20.25" customHeight="1">
      <c r="B69" s="624"/>
      <c r="C69" s="625" t="s">
        <v>39</v>
      </c>
      <c r="D69" s="626" t="s">
        <v>373</v>
      </c>
      <c r="E69" s="627" t="s">
        <v>96</v>
      </c>
      <c r="F69" s="628" t="s">
        <v>369</v>
      </c>
      <c r="G69" s="629" t="s">
        <v>134</v>
      </c>
      <c r="H69" s="629" t="s">
        <v>134</v>
      </c>
      <c r="I69" s="630"/>
      <c r="J69" s="630"/>
      <c r="K69" s="631"/>
      <c r="L69" s="630"/>
      <c r="M69" s="632"/>
      <c r="N69" s="630"/>
      <c r="O69" s="632"/>
      <c r="P69" s="630"/>
      <c r="Q69" s="632"/>
      <c r="R69" s="630"/>
      <c r="S69" s="632"/>
      <c r="T69" s="633" t="s">
        <v>374</v>
      </c>
      <c r="U69" s="633" t="s">
        <v>204</v>
      </c>
      <c r="V69" s="634" t="s">
        <v>366</v>
      </c>
      <c r="W69" s="635">
        <v>43928</v>
      </c>
      <c r="X69" s="636" t="s">
        <v>372</v>
      </c>
      <c r="Y69" s="635">
        <v>43948</v>
      </c>
      <c r="Z69" s="636"/>
      <c r="AA69" s="635"/>
      <c r="AB69" s="637">
        <v>0</v>
      </c>
      <c r="AC69" s="638">
        <v>0</v>
      </c>
      <c r="AD69" s="639"/>
      <c r="AE69" s="638"/>
      <c r="AF69" s="639">
        <v>30</v>
      </c>
      <c r="AG69" s="638">
        <v>332563.2</v>
      </c>
      <c r="AH69" s="639"/>
      <c r="AI69" s="638"/>
      <c r="AJ69" s="638"/>
      <c r="AK69" s="638"/>
      <c r="AL69" s="637">
        <f>AD69+AF69+AH69+AJ69</f>
        <v>30</v>
      </c>
      <c r="AM69" s="640">
        <f>AE69+AG69+AI69+AK69</f>
        <v>332563.2</v>
      </c>
      <c r="AN69" s="637">
        <f t="shared" si="22"/>
        <v>0</v>
      </c>
      <c r="AO69" s="638">
        <f t="shared" si="22"/>
        <v>0</v>
      </c>
      <c r="AP69" s="637">
        <v>0</v>
      </c>
      <c r="AQ69" s="638">
        <v>0</v>
      </c>
      <c r="AR69" s="637">
        <v>30</v>
      </c>
      <c r="AS69" s="637"/>
      <c r="AT69" s="638">
        <v>11085.44</v>
      </c>
      <c r="AU69" s="638">
        <f>AS69*AT69</f>
        <v>0</v>
      </c>
      <c r="AV69" s="637">
        <f>AP69+AR69-AS69</f>
        <v>30</v>
      </c>
      <c r="AW69" s="638">
        <f t="shared" si="19"/>
        <v>332563.2</v>
      </c>
      <c r="AX69" s="641">
        <v>30</v>
      </c>
      <c r="AY69" s="177">
        <f>AB69+AL69-AN69</f>
        <v>30</v>
      </c>
      <c r="AZ69" s="177">
        <f>AY69-SUM(AX69:AX69)</f>
        <v>0</v>
      </c>
    </row>
    <row r="70" spans="2:52" s="257" customFormat="1" ht="20.25" customHeight="1">
      <c r="B70" s="242"/>
      <c r="C70" s="243" t="s">
        <v>39</v>
      </c>
      <c r="D70" s="244" t="s">
        <v>305</v>
      </c>
      <c r="E70" s="245" t="s">
        <v>306</v>
      </c>
      <c r="F70" s="459" t="s">
        <v>300</v>
      </c>
      <c r="G70" s="246" t="s">
        <v>56</v>
      </c>
      <c r="H70" s="246" t="s">
        <v>56</v>
      </c>
      <c r="I70" s="247">
        <v>3</v>
      </c>
      <c r="J70" s="247">
        <v>20</v>
      </c>
      <c r="K70" s="514">
        <v>238.9</v>
      </c>
      <c r="L70" s="247">
        <v>60</v>
      </c>
      <c r="M70" s="248">
        <v>14332.44</v>
      </c>
      <c r="N70" s="247"/>
      <c r="O70" s="248"/>
      <c r="P70" s="247">
        <v>60</v>
      </c>
      <c r="Q70" s="248">
        <v>12744</v>
      </c>
      <c r="R70" s="247">
        <v>60</v>
      </c>
      <c r="S70" s="248">
        <v>14330.4</v>
      </c>
      <c r="T70" s="249" t="s">
        <v>307</v>
      </c>
      <c r="U70" s="249" t="s">
        <v>308</v>
      </c>
      <c r="V70" s="250" t="s">
        <v>303</v>
      </c>
      <c r="W70" s="251">
        <v>43854</v>
      </c>
      <c r="X70" s="252" t="s">
        <v>304</v>
      </c>
      <c r="Y70" s="251">
        <v>43901</v>
      </c>
      <c r="Z70" s="252"/>
      <c r="AA70" s="251"/>
      <c r="AB70" s="253">
        <v>0</v>
      </c>
      <c r="AC70" s="254">
        <v>0</v>
      </c>
      <c r="AD70" s="255"/>
      <c r="AE70" s="254"/>
      <c r="AF70" s="255">
        <v>140</v>
      </c>
      <c r="AG70" s="254">
        <v>32628.4</v>
      </c>
      <c r="AH70" s="255"/>
      <c r="AI70" s="254"/>
      <c r="AJ70" s="254"/>
      <c r="AK70" s="254"/>
      <c r="AL70" s="253">
        <f t="shared" si="21"/>
        <v>140</v>
      </c>
      <c r="AM70" s="394">
        <f t="shared" si="21"/>
        <v>32628.4</v>
      </c>
      <c r="AN70" s="253">
        <f t="shared" si="22"/>
        <v>0</v>
      </c>
      <c r="AO70" s="254">
        <f t="shared" si="22"/>
        <v>0</v>
      </c>
      <c r="AP70" s="253">
        <v>140</v>
      </c>
      <c r="AQ70" s="254">
        <v>0</v>
      </c>
      <c r="AR70" s="253"/>
      <c r="AS70" s="253"/>
      <c r="AT70" s="254">
        <v>233.06</v>
      </c>
      <c r="AU70" s="254">
        <f t="shared" si="9"/>
        <v>0</v>
      </c>
      <c r="AV70" s="253">
        <f t="shared" si="18"/>
        <v>140</v>
      </c>
      <c r="AW70" s="254">
        <f t="shared" si="19"/>
        <v>32628.4</v>
      </c>
      <c r="AX70" s="370">
        <v>140</v>
      </c>
      <c r="AY70" s="177">
        <f t="shared" si="6"/>
        <v>140</v>
      </c>
      <c r="AZ70" s="177">
        <f t="shared" si="7"/>
        <v>0</v>
      </c>
    </row>
    <row r="71" spans="2:52" s="273" customFormat="1" ht="20.25" customHeight="1">
      <c r="B71" s="258"/>
      <c r="C71" s="259" t="s">
        <v>39</v>
      </c>
      <c r="D71" s="260" t="s">
        <v>57</v>
      </c>
      <c r="E71" s="261" t="s">
        <v>58</v>
      </c>
      <c r="F71" s="471"/>
      <c r="G71" s="262" t="s">
        <v>59</v>
      </c>
      <c r="H71" s="262" t="s">
        <v>59</v>
      </c>
      <c r="I71" s="263">
        <v>100</v>
      </c>
      <c r="J71" s="263">
        <v>15</v>
      </c>
      <c r="K71" s="526">
        <v>173.9</v>
      </c>
      <c r="L71" s="263">
        <v>1500</v>
      </c>
      <c r="M71" s="264">
        <v>260820</v>
      </c>
      <c r="N71" s="263">
        <v>3000</v>
      </c>
      <c r="O71" s="264">
        <v>347010</v>
      </c>
      <c r="P71" s="263">
        <v>4000</v>
      </c>
      <c r="Q71" s="264">
        <v>665360</v>
      </c>
      <c r="R71" s="263">
        <v>1500</v>
      </c>
      <c r="S71" s="264">
        <v>260820</v>
      </c>
      <c r="T71" s="265" t="s">
        <v>60</v>
      </c>
      <c r="U71" s="265"/>
      <c r="V71" s="266" t="s">
        <v>61</v>
      </c>
      <c r="W71" s="267">
        <v>43186</v>
      </c>
      <c r="X71" s="268" t="s">
        <v>62</v>
      </c>
      <c r="Y71" s="267">
        <v>43201</v>
      </c>
      <c r="Z71" s="259"/>
      <c r="AA71" s="267"/>
      <c r="AB71" s="269">
        <v>890</v>
      </c>
      <c r="AC71" s="270">
        <v>627364.9066</v>
      </c>
      <c r="AD71" s="271"/>
      <c r="AE71" s="270"/>
      <c r="AF71" s="271"/>
      <c r="AG71" s="270"/>
      <c r="AH71" s="271"/>
      <c r="AI71" s="270"/>
      <c r="AJ71" s="270"/>
      <c r="AK71" s="270"/>
      <c r="AL71" s="269">
        <f>AD71+AF71+AH71</f>
        <v>0</v>
      </c>
      <c r="AM71" s="404">
        <f>AE71+AG71+AI71</f>
        <v>0</v>
      </c>
      <c r="AN71" s="269">
        <f t="shared" si="1"/>
        <v>890</v>
      </c>
      <c r="AO71" s="270">
        <f t="shared" si="1"/>
        <v>0</v>
      </c>
      <c r="AP71" s="269">
        <v>0</v>
      </c>
      <c r="AQ71" s="270">
        <v>627364.9066</v>
      </c>
      <c r="AR71" s="269"/>
      <c r="AS71" s="269"/>
      <c r="AT71" s="270">
        <v>171.7866</v>
      </c>
      <c r="AU71" s="270">
        <f t="shared" si="9"/>
        <v>0</v>
      </c>
      <c r="AV71" s="269">
        <f t="shared" si="18"/>
        <v>0</v>
      </c>
      <c r="AW71" s="270">
        <v>627364.9066</v>
      </c>
      <c r="AX71" s="269">
        <f t="shared" si="20"/>
        <v>0</v>
      </c>
      <c r="AY71" s="177">
        <f t="shared" si="6"/>
        <v>0</v>
      </c>
      <c r="AZ71" s="177">
        <f t="shared" si="7"/>
        <v>0</v>
      </c>
    </row>
    <row r="72" spans="2:52" s="273" customFormat="1" ht="20.25" customHeight="1">
      <c r="B72" s="258"/>
      <c r="C72" s="259" t="s">
        <v>39</v>
      </c>
      <c r="D72" s="260" t="s">
        <v>57</v>
      </c>
      <c r="E72" s="261" t="s">
        <v>58</v>
      </c>
      <c r="F72" s="471"/>
      <c r="G72" s="262" t="s">
        <v>59</v>
      </c>
      <c r="H72" s="262" t="s">
        <v>59</v>
      </c>
      <c r="I72" s="263"/>
      <c r="J72" s="263"/>
      <c r="K72" s="526"/>
      <c r="L72" s="263"/>
      <c r="M72" s="264"/>
      <c r="N72" s="263"/>
      <c r="O72" s="264"/>
      <c r="P72" s="263"/>
      <c r="Q72" s="264"/>
      <c r="R72" s="263"/>
      <c r="S72" s="264"/>
      <c r="T72" s="265" t="s">
        <v>119</v>
      </c>
      <c r="U72" s="265" t="s">
        <v>120</v>
      </c>
      <c r="V72" s="266" t="s">
        <v>121</v>
      </c>
      <c r="W72" s="267">
        <v>43524</v>
      </c>
      <c r="X72" s="259" t="s">
        <v>122</v>
      </c>
      <c r="Y72" s="267">
        <v>43535</v>
      </c>
      <c r="Z72" s="259"/>
      <c r="AA72" s="267"/>
      <c r="AB72" s="269">
        <v>540</v>
      </c>
      <c r="AC72" s="270">
        <v>96418.62</v>
      </c>
      <c r="AD72" s="271"/>
      <c r="AE72" s="270"/>
      <c r="AF72" s="271"/>
      <c r="AG72" s="270"/>
      <c r="AH72" s="263"/>
      <c r="AI72" s="264"/>
      <c r="AJ72" s="264"/>
      <c r="AK72" s="264"/>
      <c r="AL72" s="269">
        <f>AD72+AF72+AH72</f>
        <v>0</v>
      </c>
      <c r="AM72" s="404">
        <f>AE72+AG72+AI72</f>
        <v>0</v>
      </c>
      <c r="AN72" s="269">
        <f t="shared" si="1"/>
        <v>374</v>
      </c>
      <c r="AO72" s="270">
        <f t="shared" si="1"/>
        <v>0</v>
      </c>
      <c r="AP72" s="269">
        <v>436</v>
      </c>
      <c r="AQ72" s="270">
        <v>96418.62</v>
      </c>
      <c r="AR72" s="269"/>
      <c r="AS72" s="269">
        <v>270</v>
      </c>
      <c r="AT72" s="270">
        <v>178.553</v>
      </c>
      <c r="AU72" s="270">
        <f t="shared" si="9"/>
        <v>48209.31</v>
      </c>
      <c r="AV72" s="269">
        <f t="shared" si="18"/>
        <v>166</v>
      </c>
      <c r="AW72" s="264">
        <v>96418.62</v>
      </c>
      <c r="AX72" s="371">
        <f t="shared" si="20"/>
        <v>166</v>
      </c>
      <c r="AY72" s="177">
        <f t="shared" si="6"/>
        <v>166</v>
      </c>
      <c r="AZ72" s="177">
        <f t="shared" si="7"/>
        <v>0</v>
      </c>
    </row>
    <row r="73" spans="2:52" s="273" customFormat="1" ht="20.25" customHeight="1">
      <c r="B73" s="258"/>
      <c r="C73" s="259" t="s">
        <v>39</v>
      </c>
      <c r="D73" s="260" t="s">
        <v>57</v>
      </c>
      <c r="E73" s="261" t="s">
        <v>58</v>
      </c>
      <c r="F73" s="471"/>
      <c r="G73" s="262" t="s">
        <v>59</v>
      </c>
      <c r="H73" s="262" t="s">
        <v>59</v>
      </c>
      <c r="I73" s="263"/>
      <c r="J73" s="263"/>
      <c r="K73" s="526"/>
      <c r="L73" s="263"/>
      <c r="M73" s="264"/>
      <c r="N73" s="263"/>
      <c r="O73" s="264"/>
      <c r="P73" s="263"/>
      <c r="Q73" s="264"/>
      <c r="R73" s="263"/>
      <c r="S73" s="264"/>
      <c r="T73" s="265" t="s">
        <v>186</v>
      </c>
      <c r="U73" s="265" t="s">
        <v>154</v>
      </c>
      <c r="V73" s="266" t="s">
        <v>187</v>
      </c>
      <c r="W73" s="267">
        <v>43727</v>
      </c>
      <c r="X73" s="259" t="s">
        <v>188</v>
      </c>
      <c r="Y73" s="267">
        <v>43746</v>
      </c>
      <c r="Z73" s="259"/>
      <c r="AA73" s="267"/>
      <c r="AB73" s="269">
        <v>720</v>
      </c>
      <c r="AC73" s="270">
        <v>122284.8</v>
      </c>
      <c r="AD73" s="271"/>
      <c r="AE73" s="270"/>
      <c r="AF73" s="271"/>
      <c r="AG73" s="270"/>
      <c r="AH73" s="263"/>
      <c r="AI73" s="264"/>
      <c r="AJ73" s="264"/>
      <c r="AK73" s="264"/>
      <c r="AL73" s="269">
        <f aca="true" t="shared" si="23" ref="AL73:AM75">AD73+AF73+AH73+AJ73</f>
        <v>0</v>
      </c>
      <c r="AM73" s="404">
        <f t="shared" si="23"/>
        <v>0</v>
      </c>
      <c r="AN73" s="269">
        <f t="shared" si="1"/>
        <v>0</v>
      </c>
      <c r="AO73" s="270">
        <f t="shared" si="1"/>
        <v>0</v>
      </c>
      <c r="AP73" s="269">
        <v>720</v>
      </c>
      <c r="AQ73" s="270">
        <v>122284.8</v>
      </c>
      <c r="AR73" s="269"/>
      <c r="AS73" s="269"/>
      <c r="AT73" s="270">
        <v>169.84</v>
      </c>
      <c r="AU73" s="270">
        <f t="shared" si="9"/>
        <v>0</v>
      </c>
      <c r="AV73" s="269">
        <f t="shared" si="18"/>
        <v>720</v>
      </c>
      <c r="AW73" s="264">
        <f aca="true" t="shared" si="24" ref="AW73:AW81">AV73*AT73</f>
        <v>122284.8</v>
      </c>
      <c r="AX73" s="371">
        <v>720</v>
      </c>
      <c r="AY73" s="177">
        <f t="shared" si="6"/>
        <v>720</v>
      </c>
      <c r="AZ73" s="177">
        <f t="shared" si="7"/>
        <v>0</v>
      </c>
    </row>
    <row r="74" spans="2:52" s="492" customFormat="1" ht="20.25" customHeight="1" hidden="1">
      <c r="B74" s="493"/>
      <c r="C74" s="259" t="s">
        <v>39</v>
      </c>
      <c r="D74" s="260" t="s">
        <v>368</v>
      </c>
      <c r="E74" s="261" t="s">
        <v>58</v>
      </c>
      <c r="F74" s="471"/>
      <c r="G74" s="262" t="s">
        <v>59</v>
      </c>
      <c r="H74" s="262" t="s">
        <v>59</v>
      </c>
      <c r="I74" s="499">
        <v>2</v>
      </c>
      <c r="J74" s="499">
        <v>70</v>
      </c>
      <c r="K74" s="531">
        <v>165.7</v>
      </c>
      <c r="L74" s="499">
        <v>167</v>
      </c>
      <c r="M74" s="500">
        <v>27663.55</v>
      </c>
      <c r="N74" s="499">
        <v>70</v>
      </c>
      <c r="O74" s="500">
        <v>59153.5</v>
      </c>
      <c r="P74" s="499">
        <v>250</v>
      </c>
      <c r="Q74" s="500">
        <v>46062.5</v>
      </c>
      <c r="R74" s="499">
        <v>150</v>
      </c>
      <c r="S74" s="500">
        <v>24847.5</v>
      </c>
      <c r="T74" s="501"/>
      <c r="U74" s="501"/>
      <c r="V74" s="502"/>
      <c r="W74" s="503"/>
      <c r="X74" s="494"/>
      <c r="Y74" s="503"/>
      <c r="Z74" s="494"/>
      <c r="AA74" s="503"/>
      <c r="AB74" s="505"/>
      <c r="AC74" s="506"/>
      <c r="AD74" s="507"/>
      <c r="AE74" s="506"/>
      <c r="AF74" s="507"/>
      <c r="AG74" s="506"/>
      <c r="AH74" s="499"/>
      <c r="AI74" s="500"/>
      <c r="AJ74" s="500"/>
      <c r="AK74" s="500"/>
      <c r="AL74" s="269">
        <f t="shared" si="23"/>
        <v>0</v>
      </c>
      <c r="AM74" s="404">
        <f t="shared" si="23"/>
        <v>0</v>
      </c>
      <c r="AN74" s="269">
        <f>AB74+AL74-AV74</f>
        <v>0</v>
      </c>
      <c r="AO74" s="270">
        <f>AC74+AM74-AW74</f>
        <v>0</v>
      </c>
      <c r="AP74" s="505"/>
      <c r="AQ74" s="506"/>
      <c r="AR74" s="505"/>
      <c r="AS74" s="505"/>
      <c r="AT74" s="506"/>
      <c r="AU74" s="270">
        <f>AS74*AT74</f>
        <v>0</v>
      </c>
      <c r="AV74" s="269">
        <f>AP74+AR74-AS74</f>
        <v>0</v>
      </c>
      <c r="AW74" s="264">
        <f>AV74*AT74</f>
        <v>0</v>
      </c>
      <c r="AX74" s="575"/>
      <c r="AY74" s="177">
        <f>AB74+AL74-AN74</f>
        <v>0</v>
      </c>
      <c r="AZ74" s="177">
        <f>AY74-SUM(AX74:AX74)</f>
        <v>0</v>
      </c>
    </row>
    <row r="75" spans="2:52" s="273" customFormat="1" ht="20.25" customHeight="1">
      <c r="B75" s="258"/>
      <c r="C75" s="259" t="s">
        <v>39</v>
      </c>
      <c r="D75" s="260" t="s">
        <v>57</v>
      </c>
      <c r="E75" s="261" t="s">
        <v>58</v>
      </c>
      <c r="F75" s="471" t="s">
        <v>369</v>
      </c>
      <c r="G75" s="262" t="s">
        <v>59</v>
      </c>
      <c r="H75" s="262" t="s">
        <v>59</v>
      </c>
      <c r="I75" s="263"/>
      <c r="J75" s="263"/>
      <c r="K75" s="526"/>
      <c r="L75" s="263"/>
      <c r="M75" s="264"/>
      <c r="N75" s="263"/>
      <c r="O75" s="264"/>
      <c r="P75" s="263"/>
      <c r="Q75" s="264"/>
      <c r="R75" s="263"/>
      <c r="S75" s="264"/>
      <c r="T75" s="265" t="s">
        <v>370</v>
      </c>
      <c r="U75" s="265" t="s">
        <v>371</v>
      </c>
      <c r="V75" s="266" t="s">
        <v>366</v>
      </c>
      <c r="W75" s="267">
        <v>43928</v>
      </c>
      <c r="X75" s="259" t="s">
        <v>372</v>
      </c>
      <c r="Y75" s="267">
        <v>43948</v>
      </c>
      <c r="Z75" s="259"/>
      <c r="AA75" s="267"/>
      <c r="AB75" s="269">
        <v>0</v>
      </c>
      <c r="AC75" s="270">
        <v>0</v>
      </c>
      <c r="AD75" s="271"/>
      <c r="AE75" s="270"/>
      <c r="AF75" s="271">
        <v>6030</v>
      </c>
      <c r="AG75" s="270">
        <v>1076716.8</v>
      </c>
      <c r="AH75" s="263"/>
      <c r="AI75" s="264"/>
      <c r="AJ75" s="264"/>
      <c r="AK75" s="264"/>
      <c r="AL75" s="269">
        <f t="shared" si="23"/>
        <v>6030</v>
      </c>
      <c r="AM75" s="404">
        <f t="shared" si="23"/>
        <v>1076716.8</v>
      </c>
      <c r="AN75" s="269">
        <f>AB75+AL75-AV75</f>
        <v>0</v>
      </c>
      <c r="AO75" s="270">
        <f>AC75+AM75-AW75</f>
        <v>0</v>
      </c>
      <c r="AP75" s="269">
        <v>0</v>
      </c>
      <c r="AQ75" s="270">
        <v>0</v>
      </c>
      <c r="AR75" s="269">
        <v>6030</v>
      </c>
      <c r="AS75" s="269"/>
      <c r="AT75" s="270">
        <v>178.56</v>
      </c>
      <c r="AU75" s="270">
        <f>AS75*AT75</f>
        <v>0</v>
      </c>
      <c r="AV75" s="269">
        <f>AP75+AR75-AS75</f>
        <v>6030</v>
      </c>
      <c r="AW75" s="264">
        <f>AV75*AT75</f>
        <v>1076716.8</v>
      </c>
      <c r="AX75" s="371">
        <v>6030</v>
      </c>
      <c r="AY75" s="177">
        <f>AB75+AL75-AN75</f>
        <v>6030</v>
      </c>
      <c r="AZ75" s="177">
        <f>AY75-SUM(AX75:AX75)</f>
        <v>0</v>
      </c>
    </row>
    <row r="76" spans="2:52" s="210" customFormat="1" ht="20.25" customHeight="1">
      <c r="B76" s="195"/>
      <c r="C76" s="196" t="s">
        <v>39</v>
      </c>
      <c r="D76" s="197" t="s">
        <v>63</v>
      </c>
      <c r="E76" s="198" t="s">
        <v>64</v>
      </c>
      <c r="F76" s="460"/>
      <c r="G76" s="199" t="s">
        <v>38</v>
      </c>
      <c r="H76" s="199" t="s">
        <v>38</v>
      </c>
      <c r="I76" s="200">
        <v>45</v>
      </c>
      <c r="J76" s="200">
        <v>2</v>
      </c>
      <c r="K76" s="515">
        <v>49.4</v>
      </c>
      <c r="L76" s="200">
        <v>90</v>
      </c>
      <c r="M76" s="201">
        <v>4442.4</v>
      </c>
      <c r="N76" s="200">
        <v>10</v>
      </c>
      <c r="O76" s="201">
        <v>1120.1</v>
      </c>
      <c r="P76" s="200">
        <v>10</v>
      </c>
      <c r="Q76" s="201">
        <v>473.4</v>
      </c>
      <c r="R76" s="200">
        <v>50</v>
      </c>
      <c r="S76" s="201">
        <v>2468</v>
      </c>
      <c r="T76" s="202" t="s">
        <v>114</v>
      </c>
      <c r="U76" s="202" t="s">
        <v>104</v>
      </c>
      <c r="V76" s="203" t="s">
        <v>110</v>
      </c>
      <c r="W76" s="204">
        <v>43493</v>
      </c>
      <c r="X76" s="196" t="s">
        <v>111</v>
      </c>
      <c r="Y76" s="204">
        <v>43501</v>
      </c>
      <c r="Z76" s="196"/>
      <c r="AA76" s="204"/>
      <c r="AB76" s="206">
        <v>18</v>
      </c>
      <c r="AC76" s="207">
        <v>929.8800000000001</v>
      </c>
      <c r="AD76" s="208"/>
      <c r="AE76" s="207"/>
      <c r="AF76" s="208"/>
      <c r="AG76" s="207"/>
      <c r="AH76" s="208"/>
      <c r="AI76" s="207"/>
      <c r="AJ76" s="207"/>
      <c r="AK76" s="207"/>
      <c r="AL76" s="206">
        <f>AD76+AF76+AH76</f>
        <v>0</v>
      </c>
      <c r="AM76" s="402">
        <f>AE76+AG76+AI76</f>
        <v>0</v>
      </c>
      <c r="AN76" s="206">
        <f t="shared" si="1"/>
        <v>4</v>
      </c>
      <c r="AO76" s="207">
        <f t="shared" si="1"/>
        <v>206.6400000000001</v>
      </c>
      <c r="AP76" s="208">
        <v>18</v>
      </c>
      <c r="AQ76" s="207">
        <v>929.8800000000001</v>
      </c>
      <c r="AR76" s="208"/>
      <c r="AS76" s="206">
        <v>4</v>
      </c>
      <c r="AT76" s="207">
        <v>51.660000000000004</v>
      </c>
      <c r="AU76" s="207">
        <f t="shared" si="9"/>
        <v>206.64000000000001</v>
      </c>
      <c r="AV76" s="206">
        <f t="shared" si="18"/>
        <v>14</v>
      </c>
      <c r="AW76" s="207">
        <f t="shared" si="24"/>
        <v>723.24</v>
      </c>
      <c r="AX76" s="367">
        <f t="shared" si="20"/>
        <v>14</v>
      </c>
      <c r="AY76" s="177">
        <f t="shared" si="6"/>
        <v>14</v>
      </c>
      <c r="AZ76" s="177">
        <f t="shared" si="7"/>
        <v>0</v>
      </c>
    </row>
    <row r="77" spans="2:52" s="210" customFormat="1" ht="20.25" customHeight="1">
      <c r="B77" s="195"/>
      <c r="C77" s="196" t="s">
        <v>39</v>
      </c>
      <c r="D77" s="197" t="s">
        <v>63</v>
      </c>
      <c r="E77" s="198" t="s">
        <v>64</v>
      </c>
      <c r="F77" s="460"/>
      <c r="G77" s="199" t="s">
        <v>38</v>
      </c>
      <c r="H77" s="199" t="s">
        <v>38</v>
      </c>
      <c r="I77" s="200"/>
      <c r="J77" s="200"/>
      <c r="K77" s="515"/>
      <c r="L77" s="200"/>
      <c r="M77" s="201"/>
      <c r="N77" s="200"/>
      <c r="O77" s="201"/>
      <c r="P77" s="200"/>
      <c r="Q77" s="201"/>
      <c r="R77" s="200"/>
      <c r="S77" s="201"/>
      <c r="T77" s="202" t="s">
        <v>211</v>
      </c>
      <c r="U77" s="202" t="s">
        <v>208</v>
      </c>
      <c r="V77" s="203" t="s">
        <v>209</v>
      </c>
      <c r="W77" s="204">
        <v>43784</v>
      </c>
      <c r="X77" s="196" t="s">
        <v>210</v>
      </c>
      <c r="Y77" s="204">
        <v>43802</v>
      </c>
      <c r="Z77" s="196"/>
      <c r="AA77" s="204"/>
      <c r="AB77" s="206">
        <v>16</v>
      </c>
      <c r="AC77" s="207">
        <v>886.56</v>
      </c>
      <c r="AD77" s="208"/>
      <c r="AE77" s="207"/>
      <c r="AF77" s="208"/>
      <c r="AG77" s="207"/>
      <c r="AH77" s="208"/>
      <c r="AI77" s="207"/>
      <c r="AJ77" s="207"/>
      <c r="AK77" s="207"/>
      <c r="AL77" s="206">
        <f>AD77+AF77+AH77+AJ77</f>
        <v>0</v>
      </c>
      <c r="AM77" s="416">
        <f>AE77+AG77+AI77+AK77</f>
        <v>0</v>
      </c>
      <c r="AN77" s="206">
        <f t="shared" si="1"/>
        <v>0</v>
      </c>
      <c r="AO77" s="207">
        <f t="shared" si="1"/>
        <v>0</v>
      </c>
      <c r="AP77" s="208">
        <v>16</v>
      </c>
      <c r="AQ77" s="207">
        <v>886.56</v>
      </c>
      <c r="AR77" s="208"/>
      <c r="AS77" s="206"/>
      <c r="AT77" s="207">
        <v>55.41</v>
      </c>
      <c r="AU77" s="207">
        <f t="shared" si="9"/>
        <v>0</v>
      </c>
      <c r="AV77" s="206">
        <f>AP77+AR77-AS77</f>
        <v>16</v>
      </c>
      <c r="AW77" s="207">
        <f t="shared" si="24"/>
        <v>886.56</v>
      </c>
      <c r="AX77" s="367">
        <f>AV77</f>
        <v>16</v>
      </c>
      <c r="AY77" s="177">
        <f t="shared" si="6"/>
        <v>16</v>
      </c>
      <c r="AZ77" s="177">
        <f t="shared" si="7"/>
        <v>0</v>
      </c>
    </row>
    <row r="78" spans="2:52" s="210" customFormat="1" ht="20.25" customHeight="1">
      <c r="B78" s="195"/>
      <c r="C78" s="196" t="s">
        <v>39</v>
      </c>
      <c r="D78" s="197" t="s">
        <v>63</v>
      </c>
      <c r="E78" s="198" t="s">
        <v>64</v>
      </c>
      <c r="F78" s="460"/>
      <c r="G78" s="199" t="s">
        <v>38</v>
      </c>
      <c r="H78" s="199" t="s">
        <v>38</v>
      </c>
      <c r="I78" s="200"/>
      <c r="J78" s="200"/>
      <c r="K78" s="515"/>
      <c r="L78" s="200"/>
      <c r="M78" s="201"/>
      <c r="N78" s="200"/>
      <c r="O78" s="201"/>
      <c r="P78" s="200"/>
      <c r="Q78" s="201"/>
      <c r="R78" s="200"/>
      <c r="S78" s="201"/>
      <c r="T78" s="202" t="s">
        <v>223</v>
      </c>
      <c r="U78" s="202" t="s">
        <v>208</v>
      </c>
      <c r="V78" s="203" t="s">
        <v>224</v>
      </c>
      <c r="W78" s="204">
        <v>43819</v>
      </c>
      <c r="X78" s="196" t="s">
        <v>225</v>
      </c>
      <c r="Y78" s="204">
        <v>43838</v>
      </c>
      <c r="Z78" s="196"/>
      <c r="AA78" s="204"/>
      <c r="AB78" s="206">
        <v>0</v>
      </c>
      <c r="AC78" s="207">
        <v>0</v>
      </c>
      <c r="AD78" s="208"/>
      <c r="AE78" s="207"/>
      <c r="AF78" s="208">
        <v>154</v>
      </c>
      <c r="AG78" s="207">
        <v>7804.72</v>
      </c>
      <c r="AH78" s="208"/>
      <c r="AI78" s="207"/>
      <c r="AJ78" s="207"/>
      <c r="AK78" s="207"/>
      <c r="AL78" s="206">
        <f>AD78+AF78+AH78+AJ78</f>
        <v>154</v>
      </c>
      <c r="AM78" s="416">
        <f>AE78+AG78+AI78+AK78</f>
        <v>7804.72</v>
      </c>
      <c r="AN78" s="206">
        <v>0</v>
      </c>
      <c r="AO78" s="207">
        <f aca="true" t="shared" si="25" ref="AO78:AO109">AC78+AM78-AW78</f>
        <v>0</v>
      </c>
      <c r="AP78" s="208">
        <v>154</v>
      </c>
      <c r="AQ78" s="207">
        <v>7804.72</v>
      </c>
      <c r="AR78" s="208"/>
      <c r="AS78" s="206"/>
      <c r="AT78" s="207">
        <v>50.68</v>
      </c>
      <c r="AU78" s="207">
        <f t="shared" si="9"/>
        <v>0</v>
      </c>
      <c r="AV78" s="206">
        <f>AP78+AR78-AS78</f>
        <v>154</v>
      </c>
      <c r="AW78" s="207">
        <f t="shared" si="24"/>
        <v>7804.72</v>
      </c>
      <c r="AX78" s="367">
        <v>154</v>
      </c>
      <c r="AY78" s="177">
        <f t="shared" si="6"/>
        <v>154</v>
      </c>
      <c r="AZ78" s="177">
        <f t="shared" si="7"/>
        <v>0</v>
      </c>
    </row>
    <row r="79" spans="2:52" s="436" customFormat="1" ht="20.25" customHeight="1">
      <c r="B79" s="420"/>
      <c r="C79" s="421" t="s">
        <v>39</v>
      </c>
      <c r="D79" s="422" t="s">
        <v>115</v>
      </c>
      <c r="E79" s="423" t="s">
        <v>64</v>
      </c>
      <c r="F79" s="472"/>
      <c r="G79" s="424" t="s">
        <v>38</v>
      </c>
      <c r="H79" s="424" t="s">
        <v>38</v>
      </c>
      <c r="I79" s="425"/>
      <c r="J79" s="425"/>
      <c r="K79" s="527"/>
      <c r="L79" s="425"/>
      <c r="M79" s="426"/>
      <c r="N79" s="425"/>
      <c r="O79" s="426"/>
      <c r="P79" s="425"/>
      <c r="Q79" s="426"/>
      <c r="R79" s="425"/>
      <c r="S79" s="426"/>
      <c r="T79" s="427" t="s">
        <v>116</v>
      </c>
      <c r="U79" s="427" t="s">
        <v>104</v>
      </c>
      <c r="V79" s="428" t="s">
        <v>110</v>
      </c>
      <c r="W79" s="429">
        <v>43493</v>
      </c>
      <c r="X79" s="421" t="s">
        <v>111</v>
      </c>
      <c r="Y79" s="429">
        <v>43501</v>
      </c>
      <c r="Z79" s="421"/>
      <c r="AA79" s="429"/>
      <c r="AB79" s="430">
        <v>3</v>
      </c>
      <c r="AC79" s="431">
        <v>1175.7599999999998</v>
      </c>
      <c r="AD79" s="432"/>
      <c r="AE79" s="431"/>
      <c r="AF79" s="432"/>
      <c r="AG79" s="431"/>
      <c r="AH79" s="432"/>
      <c r="AI79" s="431"/>
      <c r="AJ79" s="431"/>
      <c r="AK79" s="431"/>
      <c r="AL79" s="430">
        <f aca="true" t="shared" si="26" ref="AL79:AM81">AD79+AF79+AH79</f>
        <v>0</v>
      </c>
      <c r="AM79" s="433">
        <f t="shared" si="26"/>
        <v>0</v>
      </c>
      <c r="AN79" s="430">
        <f aca="true" t="shared" si="27" ref="AN79:AN89">AB79+AL79-AV79</f>
        <v>1</v>
      </c>
      <c r="AO79" s="431">
        <f t="shared" si="25"/>
        <v>391.91999999999985</v>
      </c>
      <c r="AP79" s="432">
        <v>2</v>
      </c>
      <c r="AQ79" s="431">
        <v>783.8399999999999</v>
      </c>
      <c r="AR79" s="432"/>
      <c r="AS79" s="430"/>
      <c r="AT79" s="431">
        <v>391.91999999999996</v>
      </c>
      <c r="AU79" s="431">
        <f t="shared" si="9"/>
        <v>0</v>
      </c>
      <c r="AV79" s="430">
        <f t="shared" si="18"/>
        <v>2</v>
      </c>
      <c r="AW79" s="431">
        <f t="shared" si="24"/>
        <v>783.8399999999999</v>
      </c>
      <c r="AX79" s="434">
        <f t="shared" si="20"/>
        <v>2</v>
      </c>
      <c r="AY79" s="177">
        <f t="shared" si="6"/>
        <v>2</v>
      </c>
      <c r="AZ79" s="177">
        <f t="shared" si="7"/>
        <v>0</v>
      </c>
    </row>
    <row r="80" spans="2:52" s="444" customFormat="1" ht="20.25" customHeight="1">
      <c r="B80" s="445"/>
      <c r="C80" s="446" t="s">
        <v>39</v>
      </c>
      <c r="D80" s="447" t="s">
        <v>252</v>
      </c>
      <c r="E80" s="448" t="s">
        <v>64</v>
      </c>
      <c r="F80" s="473" t="s">
        <v>272</v>
      </c>
      <c r="G80" s="449" t="s">
        <v>38</v>
      </c>
      <c r="H80" s="449" t="s">
        <v>38</v>
      </c>
      <c r="I80" s="450"/>
      <c r="J80" s="450"/>
      <c r="K80" s="528"/>
      <c r="L80" s="450"/>
      <c r="M80" s="451"/>
      <c r="N80" s="450"/>
      <c r="O80" s="451"/>
      <c r="P80" s="450"/>
      <c r="Q80" s="451"/>
      <c r="R80" s="450"/>
      <c r="S80" s="451"/>
      <c r="T80" s="452" t="s">
        <v>253</v>
      </c>
      <c r="U80" s="452" t="s">
        <v>249</v>
      </c>
      <c r="V80" s="453" t="s">
        <v>254</v>
      </c>
      <c r="W80" s="454">
        <v>43844</v>
      </c>
      <c r="X80" s="446" t="s">
        <v>255</v>
      </c>
      <c r="Y80" s="454" t="s">
        <v>256</v>
      </c>
      <c r="Z80" s="446" t="s">
        <v>257</v>
      </c>
      <c r="AA80" s="454">
        <v>43858</v>
      </c>
      <c r="AB80" s="455">
        <v>0</v>
      </c>
      <c r="AC80" s="456">
        <v>0</v>
      </c>
      <c r="AD80" s="457"/>
      <c r="AE80" s="456"/>
      <c r="AF80" s="457"/>
      <c r="AG80" s="456"/>
      <c r="AH80" s="457">
        <v>15</v>
      </c>
      <c r="AI80" s="456">
        <v>5485.95</v>
      </c>
      <c r="AJ80" s="456"/>
      <c r="AK80" s="456"/>
      <c r="AL80" s="455">
        <f t="shared" si="26"/>
        <v>15</v>
      </c>
      <c r="AM80" s="458">
        <f t="shared" si="26"/>
        <v>5485.95</v>
      </c>
      <c r="AN80" s="455">
        <f t="shared" si="27"/>
        <v>0</v>
      </c>
      <c r="AO80" s="456">
        <f t="shared" si="25"/>
        <v>0</v>
      </c>
      <c r="AP80" s="457">
        <v>15</v>
      </c>
      <c r="AQ80" s="456">
        <v>5485.950000000001</v>
      </c>
      <c r="AR80" s="457"/>
      <c r="AS80" s="455"/>
      <c r="AT80" s="456">
        <v>365.73</v>
      </c>
      <c r="AU80" s="456">
        <f t="shared" si="9"/>
        <v>0</v>
      </c>
      <c r="AV80" s="455">
        <f>AP80+AR80-AS80</f>
        <v>15</v>
      </c>
      <c r="AW80" s="456">
        <f t="shared" si="24"/>
        <v>5485.950000000001</v>
      </c>
      <c r="AX80" s="480">
        <v>15</v>
      </c>
      <c r="AY80" s="177">
        <f t="shared" si="6"/>
        <v>15</v>
      </c>
      <c r="AZ80" s="177">
        <f t="shared" si="7"/>
        <v>0</v>
      </c>
    </row>
    <row r="81" spans="2:52" s="604" customFormat="1" ht="20.25" customHeight="1">
      <c r="B81" s="605"/>
      <c r="C81" s="606" t="s">
        <v>39</v>
      </c>
      <c r="D81" s="607" t="s">
        <v>383</v>
      </c>
      <c r="E81" s="608" t="s">
        <v>384</v>
      </c>
      <c r="F81" s="609" t="s">
        <v>385</v>
      </c>
      <c r="G81" s="610" t="s">
        <v>38</v>
      </c>
      <c r="H81" s="610" t="s">
        <v>38</v>
      </c>
      <c r="I81" s="611"/>
      <c r="J81" s="611"/>
      <c r="K81" s="612"/>
      <c r="L81" s="611"/>
      <c r="M81" s="613"/>
      <c r="N81" s="611"/>
      <c r="O81" s="613"/>
      <c r="P81" s="611"/>
      <c r="Q81" s="613"/>
      <c r="R81" s="611"/>
      <c r="S81" s="613"/>
      <c r="T81" s="614" t="s">
        <v>386</v>
      </c>
      <c r="U81" s="614" t="s">
        <v>387</v>
      </c>
      <c r="V81" s="615" t="s">
        <v>388</v>
      </c>
      <c r="W81" s="616">
        <v>43920</v>
      </c>
      <c r="X81" s="606" t="s">
        <v>389</v>
      </c>
      <c r="Y81" s="616">
        <v>43948</v>
      </c>
      <c r="Z81" s="606"/>
      <c r="AA81" s="616"/>
      <c r="AB81" s="618">
        <v>0</v>
      </c>
      <c r="AC81" s="619">
        <v>0</v>
      </c>
      <c r="AD81" s="620"/>
      <c r="AE81" s="619"/>
      <c r="AF81" s="620"/>
      <c r="AG81" s="619"/>
      <c r="AH81" s="620">
        <v>3</v>
      </c>
      <c r="AI81" s="619">
        <v>103068.18</v>
      </c>
      <c r="AJ81" s="619"/>
      <c r="AK81" s="619"/>
      <c r="AL81" s="618">
        <f t="shared" si="26"/>
        <v>3</v>
      </c>
      <c r="AM81" s="621">
        <f t="shared" si="26"/>
        <v>103068.18</v>
      </c>
      <c r="AN81" s="618">
        <f>AB81+AL81-AV81</f>
        <v>0</v>
      </c>
      <c r="AO81" s="619">
        <f>AC81+AM81-AW81</f>
        <v>0</v>
      </c>
      <c r="AP81" s="620">
        <v>0</v>
      </c>
      <c r="AQ81" s="619">
        <v>0</v>
      </c>
      <c r="AR81" s="620">
        <v>3</v>
      </c>
      <c r="AS81" s="618"/>
      <c r="AT81" s="619">
        <v>34356.06</v>
      </c>
      <c r="AU81" s="619">
        <f t="shared" si="9"/>
        <v>0</v>
      </c>
      <c r="AV81" s="618">
        <f>AP81+AR81-AS81</f>
        <v>3</v>
      </c>
      <c r="AW81" s="619">
        <f t="shared" si="24"/>
        <v>103068.18</v>
      </c>
      <c r="AX81" s="622">
        <v>3</v>
      </c>
      <c r="AY81" s="643"/>
      <c r="AZ81" s="643"/>
    </row>
    <row r="82" spans="2:52" s="300" customFormat="1" ht="20.25" customHeight="1">
      <c r="B82" s="289"/>
      <c r="C82" s="290" t="s">
        <v>39</v>
      </c>
      <c r="D82" s="320" t="s">
        <v>117</v>
      </c>
      <c r="E82" s="291" t="s">
        <v>118</v>
      </c>
      <c r="F82" s="474"/>
      <c r="G82" s="292" t="s">
        <v>59</v>
      </c>
      <c r="H82" s="292" t="s">
        <v>59</v>
      </c>
      <c r="I82" s="293"/>
      <c r="J82" s="293"/>
      <c r="K82" s="529"/>
      <c r="L82" s="293"/>
      <c r="M82" s="294"/>
      <c r="N82" s="293"/>
      <c r="O82" s="294"/>
      <c r="P82" s="293"/>
      <c r="Q82" s="294"/>
      <c r="R82" s="293"/>
      <c r="S82" s="294"/>
      <c r="T82" s="299">
        <v>1809098</v>
      </c>
      <c r="U82" s="290">
        <v>44957</v>
      </c>
      <c r="V82" s="295" t="s">
        <v>179</v>
      </c>
      <c r="W82" s="296">
        <v>43733</v>
      </c>
      <c r="X82" s="301" t="s">
        <v>181</v>
      </c>
      <c r="Y82" s="296">
        <v>43746</v>
      </c>
      <c r="Z82" s="290"/>
      <c r="AA82" s="296"/>
      <c r="AB82" s="297">
        <v>2394</v>
      </c>
      <c r="AC82" s="298">
        <v>14971.68</v>
      </c>
      <c r="AD82" s="299"/>
      <c r="AE82" s="298"/>
      <c r="AF82" s="299"/>
      <c r="AG82" s="298"/>
      <c r="AH82" s="299"/>
      <c r="AI82" s="298"/>
      <c r="AJ82" s="298"/>
      <c r="AK82" s="298"/>
      <c r="AL82" s="299">
        <f>SUM(AD82+AF82+AH82+AJ82)</f>
        <v>0</v>
      </c>
      <c r="AM82" s="405">
        <f>AE82+AG82+AI82+AK82</f>
        <v>0</v>
      </c>
      <c r="AN82" s="297">
        <f t="shared" si="27"/>
        <v>234</v>
      </c>
      <c r="AO82" s="298">
        <f t="shared" si="25"/>
        <v>0</v>
      </c>
      <c r="AP82" s="297">
        <v>2200</v>
      </c>
      <c r="AQ82" s="298">
        <v>14971.68</v>
      </c>
      <c r="AR82" s="297"/>
      <c r="AS82" s="297">
        <v>40</v>
      </c>
      <c r="AT82" s="298">
        <v>74.25</v>
      </c>
      <c r="AU82" s="298">
        <f t="shared" si="9"/>
        <v>2970</v>
      </c>
      <c r="AV82" s="297">
        <f t="shared" si="18"/>
        <v>2160</v>
      </c>
      <c r="AW82" s="298">
        <v>14971.68</v>
      </c>
      <c r="AX82" s="372">
        <f t="shared" si="20"/>
        <v>2160</v>
      </c>
      <c r="AY82" s="177">
        <f t="shared" si="6"/>
        <v>2160</v>
      </c>
      <c r="AZ82" s="177">
        <f t="shared" si="7"/>
        <v>0</v>
      </c>
    </row>
    <row r="83" spans="2:52" s="349" customFormat="1" ht="20.25" customHeight="1">
      <c r="B83" s="350"/>
      <c r="C83" s="351" t="s">
        <v>39</v>
      </c>
      <c r="D83" s="352" t="s">
        <v>153</v>
      </c>
      <c r="E83" s="353" t="s">
        <v>37</v>
      </c>
      <c r="F83" s="475"/>
      <c r="G83" s="354" t="s">
        <v>38</v>
      </c>
      <c r="H83" s="354" t="s">
        <v>38</v>
      </c>
      <c r="I83" s="355"/>
      <c r="J83" s="355"/>
      <c r="K83" s="530"/>
      <c r="L83" s="355"/>
      <c r="M83" s="356"/>
      <c r="N83" s="355"/>
      <c r="O83" s="356"/>
      <c r="P83" s="355"/>
      <c r="Q83" s="356"/>
      <c r="R83" s="355"/>
      <c r="S83" s="356"/>
      <c r="T83" s="357" t="s">
        <v>160</v>
      </c>
      <c r="U83" s="357" t="s">
        <v>155</v>
      </c>
      <c r="V83" s="358" t="s">
        <v>158</v>
      </c>
      <c r="W83" s="359">
        <v>43668</v>
      </c>
      <c r="X83" s="360" t="s">
        <v>159</v>
      </c>
      <c r="Y83" s="359">
        <v>43696</v>
      </c>
      <c r="Z83" s="360"/>
      <c r="AA83" s="359"/>
      <c r="AB83" s="361">
        <v>7</v>
      </c>
      <c r="AC83" s="362">
        <v>77324.59</v>
      </c>
      <c r="AD83" s="363"/>
      <c r="AE83" s="362"/>
      <c r="AF83" s="363"/>
      <c r="AG83" s="362"/>
      <c r="AH83" s="363"/>
      <c r="AI83" s="362"/>
      <c r="AJ83" s="362"/>
      <c r="AK83" s="362"/>
      <c r="AL83" s="361">
        <f aca="true" t="shared" si="28" ref="AL83:AM102">AD83+AF83+AH83</f>
        <v>0</v>
      </c>
      <c r="AM83" s="406">
        <f t="shared" si="28"/>
        <v>0</v>
      </c>
      <c r="AN83" s="361">
        <f t="shared" si="27"/>
        <v>7</v>
      </c>
      <c r="AO83" s="362">
        <f t="shared" si="25"/>
        <v>77324.59</v>
      </c>
      <c r="AP83" s="361">
        <v>0</v>
      </c>
      <c r="AQ83" s="362">
        <v>0</v>
      </c>
      <c r="AR83" s="361"/>
      <c r="AS83" s="361"/>
      <c r="AT83" s="362">
        <v>11046.369999999999</v>
      </c>
      <c r="AU83" s="362">
        <f aca="true" t="shared" si="29" ref="AU83:AU89">AT83*AS83</f>
        <v>0</v>
      </c>
      <c r="AV83" s="361">
        <f t="shared" si="18"/>
        <v>0</v>
      </c>
      <c r="AW83" s="362">
        <f aca="true" t="shared" si="30" ref="AW83:AW109">AV83*AT83</f>
        <v>0</v>
      </c>
      <c r="AX83" s="361">
        <f t="shared" si="20"/>
        <v>0</v>
      </c>
      <c r="AY83" s="177">
        <f t="shared" si="6"/>
        <v>0</v>
      </c>
      <c r="AZ83" s="177">
        <f t="shared" si="7"/>
        <v>0</v>
      </c>
    </row>
    <row r="84" spans="2:52" s="349" customFormat="1" ht="20.25" customHeight="1">
      <c r="B84" s="350"/>
      <c r="C84" s="351" t="s">
        <v>39</v>
      </c>
      <c r="D84" s="352" t="s">
        <v>153</v>
      </c>
      <c r="E84" s="353" t="s">
        <v>37</v>
      </c>
      <c r="F84" s="475"/>
      <c r="G84" s="354" t="s">
        <v>38</v>
      </c>
      <c r="H84" s="354" t="s">
        <v>38</v>
      </c>
      <c r="I84" s="355"/>
      <c r="J84" s="355"/>
      <c r="K84" s="530"/>
      <c r="L84" s="355"/>
      <c r="M84" s="356"/>
      <c r="N84" s="355"/>
      <c r="O84" s="356"/>
      <c r="P84" s="355"/>
      <c r="Q84" s="356"/>
      <c r="R84" s="355"/>
      <c r="S84" s="356"/>
      <c r="T84" s="357" t="s">
        <v>184</v>
      </c>
      <c r="U84" s="357" t="s">
        <v>162</v>
      </c>
      <c r="V84" s="358" t="s">
        <v>182</v>
      </c>
      <c r="W84" s="359">
        <v>43733</v>
      </c>
      <c r="X84" s="360" t="s">
        <v>185</v>
      </c>
      <c r="Y84" s="359">
        <v>43746</v>
      </c>
      <c r="Z84" s="360"/>
      <c r="AA84" s="359"/>
      <c r="AB84" s="361">
        <v>51</v>
      </c>
      <c r="AC84" s="362">
        <v>563364.87</v>
      </c>
      <c r="AD84" s="363"/>
      <c r="AE84" s="362"/>
      <c r="AF84" s="363"/>
      <c r="AG84" s="362"/>
      <c r="AH84" s="363"/>
      <c r="AI84" s="362"/>
      <c r="AJ84" s="362"/>
      <c r="AK84" s="362"/>
      <c r="AL84" s="361">
        <f t="shared" si="28"/>
        <v>0</v>
      </c>
      <c r="AM84" s="406">
        <f t="shared" si="28"/>
        <v>0</v>
      </c>
      <c r="AN84" s="361">
        <f t="shared" si="27"/>
        <v>17</v>
      </c>
      <c r="AO84" s="362">
        <f t="shared" si="25"/>
        <v>187788.28999999998</v>
      </c>
      <c r="AP84" s="361">
        <v>35</v>
      </c>
      <c r="AQ84" s="362">
        <v>463947.54000000004</v>
      </c>
      <c r="AR84" s="361"/>
      <c r="AS84" s="361">
        <v>1</v>
      </c>
      <c r="AT84" s="362">
        <v>11046.37</v>
      </c>
      <c r="AU84" s="362">
        <f t="shared" si="29"/>
        <v>11046.37</v>
      </c>
      <c r="AV84" s="361">
        <f t="shared" si="18"/>
        <v>34</v>
      </c>
      <c r="AW84" s="362">
        <f t="shared" si="30"/>
        <v>375576.58</v>
      </c>
      <c r="AX84" s="385">
        <f t="shared" si="20"/>
        <v>34</v>
      </c>
      <c r="AY84" s="177">
        <f t="shared" si="6"/>
        <v>34</v>
      </c>
      <c r="AZ84" s="177">
        <f t="shared" si="7"/>
        <v>0</v>
      </c>
    </row>
    <row r="85" spans="2:52" s="349" customFormat="1" ht="20.25" customHeight="1">
      <c r="B85" s="350"/>
      <c r="C85" s="351" t="s">
        <v>39</v>
      </c>
      <c r="D85" s="352" t="s">
        <v>153</v>
      </c>
      <c r="E85" s="353" t="s">
        <v>37</v>
      </c>
      <c r="F85" s="475"/>
      <c r="G85" s="354" t="s">
        <v>38</v>
      </c>
      <c r="H85" s="354" t="s">
        <v>38</v>
      </c>
      <c r="I85" s="355"/>
      <c r="J85" s="355"/>
      <c r="K85" s="530"/>
      <c r="L85" s="355"/>
      <c r="M85" s="356"/>
      <c r="N85" s="355"/>
      <c r="O85" s="356"/>
      <c r="P85" s="355"/>
      <c r="Q85" s="356"/>
      <c r="R85" s="355"/>
      <c r="S85" s="356"/>
      <c r="T85" s="357" t="s">
        <v>228</v>
      </c>
      <c r="U85" s="357" t="s">
        <v>229</v>
      </c>
      <c r="V85" s="358" t="s">
        <v>224</v>
      </c>
      <c r="W85" s="359">
        <v>43819</v>
      </c>
      <c r="X85" s="360" t="s">
        <v>225</v>
      </c>
      <c r="Y85" s="359">
        <v>43838</v>
      </c>
      <c r="Z85" s="360"/>
      <c r="AA85" s="359"/>
      <c r="AB85" s="361">
        <v>0</v>
      </c>
      <c r="AC85" s="362">
        <v>0</v>
      </c>
      <c r="AD85" s="363"/>
      <c r="AE85" s="362"/>
      <c r="AF85" s="363">
        <v>98</v>
      </c>
      <c r="AG85" s="362">
        <v>1082544.26</v>
      </c>
      <c r="AH85" s="363"/>
      <c r="AI85" s="362"/>
      <c r="AJ85" s="362"/>
      <c r="AK85" s="362"/>
      <c r="AL85" s="361">
        <f t="shared" si="28"/>
        <v>98</v>
      </c>
      <c r="AM85" s="406">
        <f t="shared" si="28"/>
        <v>1082544.26</v>
      </c>
      <c r="AN85" s="361">
        <f t="shared" si="27"/>
        <v>0</v>
      </c>
      <c r="AO85" s="362">
        <f t="shared" si="25"/>
        <v>0</v>
      </c>
      <c r="AP85" s="361">
        <v>98</v>
      </c>
      <c r="AQ85" s="362">
        <v>1082544.26</v>
      </c>
      <c r="AR85" s="361"/>
      <c r="AS85" s="361"/>
      <c r="AT85" s="362">
        <v>11046.37</v>
      </c>
      <c r="AU85" s="362">
        <f t="shared" si="29"/>
        <v>0</v>
      </c>
      <c r="AV85" s="361">
        <f t="shared" si="18"/>
        <v>98</v>
      </c>
      <c r="AW85" s="362">
        <f>AV85*AT85</f>
        <v>1082544.26</v>
      </c>
      <c r="AX85" s="385">
        <f t="shared" si="20"/>
        <v>98</v>
      </c>
      <c r="AY85" s="177">
        <f t="shared" si="6"/>
        <v>98</v>
      </c>
      <c r="AZ85" s="177">
        <f t="shared" si="7"/>
        <v>0</v>
      </c>
    </row>
    <row r="86" spans="2:52" s="349" customFormat="1" ht="20.25" customHeight="1">
      <c r="B86" s="350"/>
      <c r="C86" s="351" t="s">
        <v>39</v>
      </c>
      <c r="D86" s="352" t="s">
        <v>153</v>
      </c>
      <c r="E86" s="353" t="s">
        <v>37</v>
      </c>
      <c r="F86" s="475" t="s">
        <v>274</v>
      </c>
      <c r="G86" s="354" t="s">
        <v>38</v>
      </c>
      <c r="H86" s="354" t="s">
        <v>38</v>
      </c>
      <c r="I86" s="355"/>
      <c r="J86" s="355"/>
      <c r="K86" s="530"/>
      <c r="L86" s="355"/>
      <c r="M86" s="356"/>
      <c r="N86" s="355"/>
      <c r="O86" s="356"/>
      <c r="P86" s="355"/>
      <c r="Q86" s="356"/>
      <c r="R86" s="355"/>
      <c r="S86" s="356"/>
      <c r="T86" s="357" t="s">
        <v>313</v>
      </c>
      <c r="U86" s="357" t="s">
        <v>229</v>
      </c>
      <c r="V86" s="358" t="s">
        <v>311</v>
      </c>
      <c r="W86" s="359">
        <v>43854</v>
      </c>
      <c r="X86" s="360" t="s">
        <v>312</v>
      </c>
      <c r="Y86" s="359">
        <v>43901</v>
      </c>
      <c r="Z86" s="360"/>
      <c r="AA86" s="359"/>
      <c r="AB86" s="361">
        <v>0</v>
      </c>
      <c r="AC86" s="362">
        <v>0</v>
      </c>
      <c r="AD86" s="363"/>
      <c r="AE86" s="362"/>
      <c r="AF86" s="363">
        <v>66</v>
      </c>
      <c r="AG86" s="362">
        <v>729060.42</v>
      </c>
      <c r="AH86" s="363"/>
      <c r="AI86" s="362"/>
      <c r="AJ86" s="362"/>
      <c r="AK86" s="362"/>
      <c r="AL86" s="361">
        <f t="shared" si="28"/>
        <v>66</v>
      </c>
      <c r="AM86" s="406">
        <f t="shared" si="28"/>
        <v>729060.42</v>
      </c>
      <c r="AN86" s="361">
        <f t="shared" si="27"/>
        <v>0</v>
      </c>
      <c r="AO86" s="362">
        <f t="shared" si="25"/>
        <v>0</v>
      </c>
      <c r="AP86" s="361">
        <v>66</v>
      </c>
      <c r="AQ86" s="362">
        <v>0</v>
      </c>
      <c r="AR86" s="361"/>
      <c r="AS86" s="361"/>
      <c r="AT86" s="362">
        <v>11046.37</v>
      </c>
      <c r="AU86" s="362">
        <f t="shared" si="29"/>
        <v>0</v>
      </c>
      <c r="AV86" s="361">
        <f t="shared" si="18"/>
        <v>66</v>
      </c>
      <c r="AW86" s="362">
        <f>AV86*AT86</f>
        <v>729060.42</v>
      </c>
      <c r="AX86" s="385">
        <f t="shared" si="20"/>
        <v>66</v>
      </c>
      <c r="AY86" s="177">
        <f t="shared" si="6"/>
        <v>66</v>
      </c>
      <c r="AZ86" s="177">
        <f t="shared" si="7"/>
        <v>0</v>
      </c>
    </row>
    <row r="87" spans="2:52" s="225" customFormat="1" ht="20.25" customHeight="1">
      <c r="B87" s="211"/>
      <c r="C87" s="212" t="s">
        <v>39</v>
      </c>
      <c r="D87" s="213" t="s">
        <v>157</v>
      </c>
      <c r="E87" s="214" t="s">
        <v>37</v>
      </c>
      <c r="F87" s="467"/>
      <c r="G87" s="215" t="s">
        <v>38</v>
      </c>
      <c r="H87" s="215" t="s">
        <v>38</v>
      </c>
      <c r="I87" s="216"/>
      <c r="J87" s="216"/>
      <c r="K87" s="522"/>
      <c r="L87" s="216"/>
      <c r="M87" s="217"/>
      <c r="N87" s="216"/>
      <c r="O87" s="217"/>
      <c r="P87" s="216"/>
      <c r="Q87" s="217"/>
      <c r="R87" s="216"/>
      <c r="S87" s="217"/>
      <c r="T87" s="218" t="s">
        <v>161</v>
      </c>
      <c r="U87" s="218" t="s">
        <v>162</v>
      </c>
      <c r="V87" s="219" t="s">
        <v>158</v>
      </c>
      <c r="W87" s="220">
        <v>43668</v>
      </c>
      <c r="X87" s="221" t="s">
        <v>159</v>
      </c>
      <c r="Y87" s="220">
        <v>43696</v>
      </c>
      <c r="Z87" s="221"/>
      <c r="AA87" s="220"/>
      <c r="AB87" s="222">
        <v>2</v>
      </c>
      <c r="AC87" s="223">
        <v>2104.2599999999998</v>
      </c>
      <c r="AD87" s="224"/>
      <c r="AE87" s="223"/>
      <c r="AF87" s="224"/>
      <c r="AG87" s="223"/>
      <c r="AH87" s="224"/>
      <c r="AI87" s="223"/>
      <c r="AJ87" s="223"/>
      <c r="AK87" s="223"/>
      <c r="AL87" s="222">
        <f t="shared" si="28"/>
        <v>0</v>
      </c>
      <c r="AM87" s="400">
        <f t="shared" si="28"/>
        <v>0</v>
      </c>
      <c r="AN87" s="222">
        <f t="shared" si="27"/>
        <v>2</v>
      </c>
      <c r="AO87" s="223">
        <f t="shared" si="25"/>
        <v>2104.2599999999998</v>
      </c>
      <c r="AP87" s="222">
        <v>0</v>
      </c>
      <c r="AQ87" s="223">
        <v>0</v>
      </c>
      <c r="AR87" s="222"/>
      <c r="AS87" s="222"/>
      <c r="AT87" s="223">
        <v>1052.1299999999999</v>
      </c>
      <c r="AU87" s="223">
        <f t="shared" si="29"/>
        <v>0</v>
      </c>
      <c r="AV87" s="222">
        <f t="shared" si="18"/>
        <v>0</v>
      </c>
      <c r="AW87" s="223">
        <f t="shared" si="30"/>
        <v>0</v>
      </c>
      <c r="AX87" s="369">
        <f t="shared" si="20"/>
        <v>0</v>
      </c>
      <c r="AY87" s="177">
        <f t="shared" si="6"/>
        <v>0</v>
      </c>
      <c r="AZ87" s="177">
        <f t="shared" si="7"/>
        <v>0</v>
      </c>
    </row>
    <row r="88" spans="2:52" s="225" customFormat="1" ht="20.25" customHeight="1">
      <c r="B88" s="211"/>
      <c r="C88" s="212" t="s">
        <v>39</v>
      </c>
      <c r="D88" s="213" t="s">
        <v>157</v>
      </c>
      <c r="E88" s="214" t="s">
        <v>37</v>
      </c>
      <c r="F88" s="467"/>
      <c r="G88" s="215" t="s">
        <v>38</v>
      </c>
      <c r="H88" s="215" t="s">
        <v>38</v>
      </c>
      <c r="I88" s="216"/>
      <c r="J88" s="216"/>
      <c r="K88" s="522"/>
      <c r="L88" s="216"/>
      <c r="M88" s="217"/>
      <c r="N88" s="216"/>
      <c r="O88" s="217"/>
      <c r="P88" s="216"/>
      <c r="Q88" s="217"/>
      <c r="R88" s="216"/>
      <c r="S88" s="217"/>
      <c r="T88" s="218" t="s">
        <v>161</v>
      </c>
      <c r="U88" s="218" t="s">
        <v>162</v>
      </c>
      <c r="V88" s="219" t="s">
        <v>182</v>
      </c>
      <c r="W88" s="220">
        <v>43733</v>
      </c>
      <c r="X88" s="221" t="s">
        <v>183</v>
      </c>
      <c r="Y88" s="220">
        <v>43746</v>
      </c>
      <c r="Z88" s="221"/>
      <c r="AA88" s="220"/>
      <c r="AB88" s="222">
        <v>258</v>
      </c>
      <c r="AC88" s="223">
        <v>271449.54000000004</v>
      </c>
      <c r="AD88" s="224"/>
      <c r="AE88" s="223"/>
      <c r="AF88" s="224"/>
      <c r="AG88" s="223"/>
      <c r="AH88" s="224"/>
      <c r="AI88" s="223"/>
      <c r="AJ88" s="223"/>
      <c r="AK88" s="223"/>
      <c r="AL88" s="222">
        <f t="shared" si="28"/>
        <v>0</v>
      </c>
      <c r="AM88" s="400">
        <f t="shared" si="28"/>
        <v>0</v>
      </c>
      <c r="AN88" s="222">
        <f t="shared" si="27"/>
        <v>10</v>
      </c>
      <c r="AO88" s="223">
        <f>AC88+AM88-AW88</f>
        <v>10521.300000000017</v>
      </c>
      <c r="AP88" s="222">
        <v>248</v>
      </c>
      <c r="AQ88" s="223">
        <v>263032.5</v>
      </c>
      <c r="AR88" s="222"/>
      <c r="AS88" s="222"/>
      <c r="AT88" s="223">
        <v>1052.13</v>
      </c>
      <c r="AU88" s="223">
        <f t="shared" si="29"/>
        <v>0</v>
      </c>
      <c r="AV88" s="222">
        <f t="shared" si="18"/>
        <v>248</v>
      </c>
      <c r="AW88" s="223">
        <f t="shared" si="30"/>
        <v>260928.24000000002</v>
      </c>
      <c r="AX88" s="369">
        <f t="shared" si="20"/>
        <v>248</v>
      </c>
      <c r="AY88" s="177">
        <f t="shared" si="6"/>
        <v>248</v>
      </c>
      <c r="AZ88" s="177">
        <f t="shared" si="7"/>
        <v>0</v>
      </c>
    </row>
    <row r="89" spans="2:52" s="225" customFormat="1" ht="20.25" customHeight="1">
      <c r="B89" s="211"/>
      <c r="C89" s="212" t="s">
        <v>39</v>
      </c>
      <c r="D89" s="213" t="s">
        <v>157</v>
      </c>
      <c r="E89" s="214" t="s">
        <v>37</v>
      </c>
      <c r="F89" s="467" t="s">
        <v>274</v>
      </c>
      <c r="G89" s="215" t="s">
        <v>38</v>
      </c>
      <c r="H89" s="215" t="s">
        <v>38</v>
      </c>
      <c r="I89" s="216"/>
      <c r="J89" s="216"/>
      <c r="K89" s="522"/>
      <c r="L89" s="216"/>
      <c r="M89" s="217"/>
      <c r="N89" s="216"/>
      <c r="O89" s="217"/>
      <c r="P89" s="216"/>
      <c r="Q89" s="217"/>
      <c r="R89" s="216"/>
      <c r="S89" s="217"/>
      <c r="T89" s="218" t="s">
        <v>309</v>
      </c>
      <c r="U89" s="218" t="s">
        <v>310</v>
      </c>
      <c r="V89" s="219" t="s">
        <v>311</v>
      </c>
      <c r="W89" s="220">
        <v>43854</v>
      </c>
      <c r="X89" s="221" t="s">
        <v>312</v>
      </c>
      <c r="Y89" s="220">
        <v>43901</v>
      </c>
      <c r="Z89" s="221"/>
      <c r="AA89" s="220"/>
      <c r="AB89" s="222">
        <v>0</v>
      </c>
      <c r="AC89" s="223">
        <v>0</v>
      </c>
      <c r="AD89" s="224"/>
      <c r="AE89" s="223"/>
      <c r="AF89" s="224">
        <v>70</v>
      </c>
      <c r="AG89" s="223">
        <v>73649.1</v>
      </c>
      <c r="AH89" s="224"/>
      <c r="AI89" s="223"/>
      <c r="AJ89" s="223"/>
      <c r="AK89" s="223"/>
      <c r="AL89" s="222">
        <f t="shared" si="28"/>
        <v>70</v>
      </c>
      <c r="AM89" s="400">
        <f t="shared" si="28"/>
        <v>73649.1</v>
      </c>
      <c r="AN89" s="222">
        <f t="shared" si="27"/>
        <v>0</v>
      </c>
      <c r="AO89" s="223">
        <f>AC89+AM89-AW89</f>
        <v>0</v>
      </c>
      <c r="AP89" s="222">
        <v>70</v>
      </c>
      <c r="AQ89" s="223">
        <v>0</v>
      </c>
      <c r="AR89" s="222"/>
      <c r="AS89" s="222"/>
      <c r="AT89" s="223">
        <v>1052.13</v>
      </c>
      <c r="AU89" s="223">
        <f t="shared" si="29"/>
        <v>0</v>
      </c>
      <c r="AV89" s="222">
        <f t="shared" si="18"/>
        <v>70</v>
      </c>
      <c r="AW89" s="223">
        <f t="shared" si="30"/>
        <v>73649.1</v>
      </c>
      <c r="AX89" s="369">
        <f t="shared" si="20"/>
        <v>70</v>
      </c>
      <c r="AY89" s="177">
        <f t="shared" si="6"/>
        <v>70</v>
      </c>
      <c r="AZ89" s="177">
        <f t="shared" si="7"/>
        <v>0</v>
      </c>
    </row>
    <row r="90" spans="2:52" s="492" customFormat="1" ht="20.25" customHeight="1" hidden="1">
      <c r="B90" s="493"/>
      <c r="C90" s="494"/>
      <c r="D90" s="495" t="s">
        <v>315</v>
      </c>
      <c r="E90" s="496" t="s">
        <v>37</v>
      </c>
      <c r="F90" s="497"/>
      <c r="G90" s="498" t="s">
        <v>38</v>
      </c>
      <c r="H90" s="498" t="s">
        <v>38</v>
      </c>
      <c r="I90" s="499">
        <v>2</v>
      </c>
      <c r="J90" s="499">
        <v>10</v>
      </c>
      <c r="K90" s="531">
        <v>5853.5</v>
      </c>
      <c r="L90" s="499">
        <v>21</v>
      </c>
      <c r="M90" s="500">
        <v>122923.08</v>
      </c>
      <c r="N90" s="499"/>
      <c r="O90" s="500"/>
      <c r="P90" s="499">
        <v>15</v>
      </c>
      <c r="Q90" s="500">
        <v>87001.8</v>
      </c>
      <c r="R90" s="499">
        <v>21</v>
      </c>
      <c r="S90" s="500">
        <v>122923.08</v>
      </c>
      <c r="T90" s="501"/>
      <c r="U90" s="501"/>
      <c r="V90" s="502"/>
      <c r="W90" s="503"/>
      <c r="X90" s="504"/>
      <c r="Y90" s="503"/>
      <c r="Z90" s="504"/>
      <c r="AA90" s="503"/>
      <c r="AB90" s="505"/>
      <c r="AC90" s="506"/>
      <c r="AD90" s="507"/>
      <c r="AE90" s="506"/>
      <c r="AF90" s="507"/>
      <c r="AG90" s="506"/>
      <c r="AH90" s="507"/>
      <c r="AI90" s="506"/>
      <c r="AJ90" s="506"/>
      <c r="AK90" s="506"/>
      <c r="AL90" s="505"/>
      <c r="AM90" s="508"/>
      <c r="AN90" s="505"/>
      <c r="AO90" s="506"/>
      <c r="AP90" s="505"/>
      <c r="AQ90" s="506"/>
      <c r="AR90" s="505"/>
      <c r="AS90" s="505"/>
      <c r="AT90" s="506"/>
      <c r="AU90" s="506"/>
      <c r="AV90" s="505"/>
      <c r="AW90" s="506"/>
      <c r="AX90" s="505"/>
      <c r="AY90" s="177">
        <f t="shared" si="6"/>
        <v>0</v>
      </c>
      <c r="AZ90" s="177">
        <f t="shared" si="7"/>
        <v>0</v>
      </c>
    </row>
    <row r="91" spans="2:52" s="492" customFormat="1" ht="20.25" customHeight="1" hidden="1">
      <c r="B91" s="493"/>
      <c r="C91" s="494"/>
      <c r="D91" s="495" t="s">
        <v>316</v>
      </c>
      <c r="E91" s="496" t="s">
        <v>37</v>
      </c>
      <c r="F91" s="497"/>
      <c r="G91" s="498" t="s">
        <v>38</v>
      </c>
      <c r="H91" s="498" t="s">
        <v>38</v>
      </c>
      <c r="I91" s="499">
        <v>4</v>
      </c>
      <c r="J91" s="499">
        <v>10</v>
      </c>
      <c r="K91" s="531">
        <v>27535.8</v>
      </c>
      <c r="L91" s="499">
        <v>40</v>
      </c>
      <c r="M91" s="500">
        <v>1101433.6</v>
      </c>
      <c r="N91" s="499">
        <v>15</v>
      </c>
      <c r="O91" s="500">
        <v>177785.1</v>
      </c>
      <c r="P91" s="499">
        <v>30</v>
      </c>
      <c r="Q91" s="500">
        <v>731103.6</v>
      </c>
      <c r="R91" s="499">
        <v>39</v>
      </c>
      <c r="S91" s="500">
        <v>1073897.76</v>
      </c>
      <c r="T91" s="501"/>
      <c r="U91" s="501"/>
      <c r="V91" s="502"/>
      <c r="W91" s="503"/>
      <c r="X91" s="504"/>
      <c r="Y91" s="503"/>
      <c r="Z91" s="504"/>
      <c r="AA91" s="503"/>
      <c r="AB91" s="505"/>
      <c r="AC91" s="506"/>
      <c r="AD91" s="507"/>
      <c r="AE91" s="506"/>
      <c r="AF91" s="507"/>
      <c r="AG91" s="506"/>
      <c r="AH91" s="507"/>
      <c r="AI91" s="506"/>
      <c r="AJ91" s="506"/>
      <c r="AK91" s="506"/>
      <c r="AL91" s="505"/>
      <c r="AM91" s="508"/>
      <c r="AN91" s="505"/>
      <c r="AO91" s="506"/>
      <c r="AP91" s="505"/>
      <c r="AQ91" s="506"/>
      <c r="AR91" s="505"/>
      <c r="AS91" s="505"/>
      <c r="AT91" s="506"/>
      <c r="AU91" s="506"/>
      <c r="AV91" s="505"/>
      <c r="AW91" s="506"/>
      <c r="AX91" s="505"/>
      <c r="AY91" s="177">
        <f t="shared" si="6"/>
        <v>0</v>
      </c>
      <c r="AZ91" s="177">
        <f t="shared" si="7"/>
        <v>0</v>
      </c>
    </row>
    <row r="92" spans="2:52" s="334" customFormat="1" ht="20.25" customHeight="1">
      <c r="B92" s="335"/>
      <c r="C92" s="336" t="s">
        <v>39</v>
      </c>
      <c r="D92" s="337" t="s">
        <v>147</v>
      </c>
      <c r="E92" s="338" t="s">
        <v>53</v>
      </c>
      <c r="F92" s="468"/>
      <c r="G92" s="339" t="s">
        <v>148</v>
      </c>
      <c r="H92" s="339" t="s">
        <v>148</v>
      </c>
      <c r="I92" s="340"/>
      <c r="J92" s="340"/>
      <c r="K92" s="523"/>
      <c r="L92" s="340"/>
      <c r="M92" s="341"/>
      <c r="N92" s="340"/>
      <c r="O92" s="341"/>
      <c r="P92" s="340"/>
      <c r="Q92" s="341"/>
      <c r="R92" s="340"/>
      <c r="S92" s="341"/>
      <c r="T92" s="342" t="s">
        <v>149</v>
      </c>
      <c r="U92" s="342" t="s">
        <v>150</v>
      </c>
      <c r="V92" s="343" t="s">
        <v>151</v>
      </c>
      <c r="W92" s="344">
        <v>43649</v>
      </c>
      <c r="X92" s="345" t="s">
        <v>152</v>
      </c>
      <c r="Y92" s="344">
        <v>43663</v>
      </c>
      <c r="Z92" s="336"/>
      <c r="AA92" s="344"/>
      <c r="AB92" s="346">
        <v>8</v>
      </c>
      <c r="AC92" s="347">
        <v>129392.15999999999</v>
      </c>
      <c r="AD92" s="348"/>
      <c r="AE92" s="347"/>
      <c r="AF92" s="348"/>
      <c r="AG92" s="347"/>
      <c r="AH92" s="348"/>
      <c r="AI92" s="347"/>
      <c r="AJ92" s="347"/>
      <c r="AK92" s="347"/>
      <c r="AL92" s="346">
        <f t="shared" si="28"/>
        <v>0</v>
      </c>
      <c r="AM92" s="407">
        <f t="shared" si="28"/>
        <v>0</v>
      </c>
      <c r="AN92" s="346">
        <f aca="true" t="shared" si="31" ref="AN92:AN102">AB92+AL92-AV92</f>
        <v>0</v>
      </c>
      <c r="AO92" s="347">
        <f t="shared" si="25"/>
        <v>0</v>
      </c>
      <c r="AP92" s="346">
        <v>8</v>
      </c>
      <c r="AQ92" s="347">
        <v>129392.15999999999</v>
      </c>
      <c r="AR92" s="348"/>
      <c r="AS92" s="346"/>
      <c r="AT92" s="347">
        <v>16174.019999999999</v>
      </c>
      <c r="AU92" s="347">
        <f aca="true" t="shared" si="32" ref="AU92:AU109">AS92*AT92</f>
        <v>0</v>
      </c>
      <c r="AV92" s="346">
        <f t="shared" si="18"/>
        <v>8</v>
      </c>
      <c r="AW92" s="347">
        <f t="shared" si="30"/>
        <v>129392.15999999999</v>
      </c>
      <c r="AX92" s="373">
        <f t="shared" si="20"/>
        <v>8</v>
      </c>
      <c r="AY92" s="177">
        <f t="shared" si="6"/>
        <v>8</v>
      </c>
      <c r="AZ92" s="177">
        <f t="shared" si="7"/>
        <v>0</v>
      </c>
    </row>
    <row r="93" spans="2:52" s="492" customFormat="1" ht="20.25" customHeight="1" hidden="1">
      <c r="B93" s="493"/>
      <c r="C93" s="336" t="s">
        <v>39</v>
      </c>
      <c r="D93" s="495" t="s">
        <v>328</v>
      </c>
      <c r="E93" s="496" t="s">
        <v>196</v>
      </c>
      <c r="F93" s="497"/>
      <c r="G93" s="498" t="s">
        <v>38</v>
      </c>
      <c r="H93" s="498" t="s">
        <v>38</v>
      </c>
      <c r="I93" s="499">
        <v>21</v>
      </c>
      <c r="J93" s="499">
        <v>10</v>
      </c>
      <c r="K93" s="531">
        <v>140.4</v>
      </c>
      <c r="L93" s="499">
        <v>210</v>
      </c>
      <c r="M93" s="500">
        <v>29486.1</v>
      </c>
      <c r="N93" s="499"/>
      <c r="O93" s="500"/>
      <c r="P93" s="499">
        <v>210</v>
      </c>
      <c r="Q93" s="500">
        <v>29072.4</v>
      </c>
      <c r="R93" s="499">
        <v>210</v>
      </c>
      <c r="S93" s="500">
        <v>29486.1</v>
      </c>
      <c r="T93" s="501"/>
      <c r="U93" s="501"/>
      <c r="V93" s="502"/>
      <c r="W93" s="503"/>
      <c r="X93" s="504"/>
      <c r="Y93" s="503"/>
      <c r="Z93" s="494"/>
      <c r="AA93" s="503"/>
      <c r="AB93" s="505"/>
      <c r="AC93" s="506"/>
      <c r="AD93" s="507"/>
      <c r="AE93" s="506"/>
      <c r="AF93" s="507"/>
      <c r="AG93" s="506"/>
      <c r="AH93" s="507"/>
      <c r="AI93" s="506"/>
      <c r="AJ93" s="506"/>
      <c r="AK93" s="506"/>
      <c r="AL93" s="346">
        <f t="shared" si="28"/>
        <v>0</v>
      </c>
      <c r="AM93" s="407">
        <f t="shared" si="28"/>
        <v>0</v>
      </c>
      <c r="AN93" s="346">
        <f t="shared" si="31"/>
        <v>0</v>
      </c>
      <c r="AO93" s="347">
        <f>AC93+AM93-AW93</f>
        <v>0</v>
      </c>
      <c r="AP93" s="505">
        <v>0</v>
      </c>
      <c r="AQ93" s="506"/>
      <c r="AR93" s="507"/>
      <c r="AS93" s="505"/>
      <c r="AT93" s="506"/>
      <c r="AU93" s="347">
        <f t="shared" si="32"/>
        <v>0</v>
      </c>
      <c r="AV93" s="346">
        <f>AP93+AR93-AS93</f>
        <v>0</v>
      </c>
      <c r="AW93" s="347">
        <f>AV93*AT93</f>
        <v>0</v>
      </c>
      <c r="AX93" s="346">
        <f>AV93</f>
        <v>0</v>
      </c>
      <c r="AY93" s="177">
        <f aca="true" t="shared" si="33" ref="AY93:AY110">AB93+AL93-AN93</f>
        <v>0</v>
      </c>
      <c r="AZ93" s="177">
        <f aca="true" t="shared" si="34" ref="AZ93:AZ110">AY93-SUM(AX93:AX93)</f>
        <v>0</v>
      </c>
    </row>
    <row r="94" spans="2:52" s="492" customFormat="1" ht="20.25" customHeight="1" hidden="1">
      <c r="B94" s="493"/>
      <c r="C94" s="336" t="s">
        <v>39</v>
      </c>
      <c r="D94" s="495" t="s">
        <v>321</v>
      </c>
      <c r="E94" s="496" t="s">
        <v>46</v>
      </c>
      <c r="F94" s="497"/>
      <c r="G94" s="498" t="s">
        <v>38</v>
      </c>
      <c r="H94" s="498" t="s">
        <v>38</v>
      </c>
      <c r="I94" s="499">
        <v>3</v>
      </c>
      <c r="J94" s="499">
        <v>10</v>
      </c>
      <c r="K94" s="531">
        <v>277.7</v>
      </c>
      <c r="L94" s="499">
        <v>27</v>
      </c>
      <c r="M94" s="500">
        <v>7497.9</v>
      </c>
      <c r="N94" s="499"/>
      <c r="O94" s="500"/>
      <c r="P94" s="499">
        <v>20</v>
      </c>
      <c r="Q94" s="550">
        <v>7871.4</v>
      </c>
      <c r="R94" s="499"/>
      <c r="S94" s="500"/>
      <c r="T94" s="501"/>
      <c r="U94" s="501"/>
      <c r="V94" s="502"/>
      <c r="W94" s="503"/>
      <c r="X94" s="504"/>
      <c r="Y94" s="503"/>
      <c r="Z94" s="494"/>
      <c r="AA94" s="503"/>
      <c r="AB94" s="505"/>
      <c r="AC94" s="506"/>
      <c r="AD94" s="507"/>
      <c r="AE94" s="506"/>
      <c r="AF94" s="507"/>
      <c r="AG94" s="506"/>
      <c r="AH94" s="507"/>
      <c r="AI94" s="506"/>
      <c r="AJ94" s="506"/>
      <c r="AK94" s="506"/>
      <c r="AL94" s="346">
        <f t="shared" si="28"/>
        <v>0</v>
      </c>
      <c r="AM94" s="407">
        <f t="shared" si="28"/>
        <v>0</v>
      </c>
      <c r="AN94" s="346">
        <f t="shared" si="31"/>
        <v>0</v>
      </c>
      <c r="AO94" s="347">
        <f>AC94+AM94-AW94</f>
        <v>0</v>
      </c>
      <c r="AP94" s="505">
        <v>0</v>
      </c>
      <c r="AQ94" s="506"/>
      <c r="AR94" s="507"/>
      <c r="AS94" s="505"/>
      <c r="AT94" s="506"/>
      <c r="AU94" s="347">
        <f t="shared" si="32"/>
        <v>0</v>
      </c>
      <c r="AV94" s="346">
        <f>AP94+AR94-AS94</f>
        <v>0</v>
      </c>
      <c r="AW94" s="347">
        <f>AV94*AT94</f>
        <v>0</v>
      </c>
      <c r="AX94" s="346">
        <f>AV94</f>
        <v>0</v>
      </c>
      <c r="AY94" s="177">
        <f t="shared" si="33"/>
        <v>0</v>
      </c>
      <c r="AZ94" s="177">
        <f t="shared" si="34"/>
        <v>0</v>
      </c>
    </row>
    <row r="95" spans="2:52" s="492" customFormat="1" ht="20.25" customHeight="1" hidden="1">
      <c r="B95" s="493"/>
      <c r="C95" s="336" t="s">
        <v>39</v>
      </c>
      <c r="D95" s="539" t="s">
        <v>317</v>
      </c>
      <c r="E95" s="496" t="s">
        <v>318</v>
      </c>
      <c r="F95" s="497"/>
      <c r="G95" s="498" t="s">
        <v>38</v>
      </c>
      <c r="H95" s="498" t="s">
        <v>38</v>
      </c>
      <c r="I95" s="499">
        <v>27</v>
      </c>
      <c r="J95" s="499">
        <v>10</v>
      </c>
      <c r="K95" s="531">
        <v>612.7</v>
      </c>
      <c r="L95" s="499">
        <v>270</v>
      </c>
      <c r="M95" s="500">
        <v>165426.3</v>
      </c>
      <c r="N95" s="499">
        <v>80</v>
      </c>
      <c r="O95" s="500">
        <v>149328.8</v>
      </c>
      <c r="P95" s="499">
        <v>270</v>
      </c>
      <c r="Q95" s="500">
        <v>94311</v>
      </c>
      <c r="R95" s="499">
        <v>180</v>
      </c>
      <c r="S95" s="500">
        <v>110284.2</v>
      </c>
      <c r="T95" s="501"/>
      <c r="U95" s="501"/>
      <c r="V95" s="502"/>
      <c r="W95" s="503"/>
      <c r="X95" s="504"/>
      <c r="Y95" s="503"/>
      <c r="Z95" s="494"/>
      <c r="AA95" s="503"/>
      <c r="AB95" s="505"/>
      <c r="AC95" s="506"/>
      <c r="AD95" s="507"/>
      <c r="AE95" s="506"/>
      <c r="AF95" s="507"/>
      <c r="AG95" s="506"/>
      <c r="AH95" s="507"/>
      <c r="AI95" s="506"/>
      <c r="AJ95" s="506"/>
      <c r="AK95" s="506"/>
      <c r="AL95" s="346">
        <f t="shared" si="28"/>
        <v>0</v>
      </c>
      <c r="AM95" s="407">
        <f t="shared" si="28"/>
        <v>0</v>
      </c>
      <c r="AN95" s="346">
        <f t="shared" si="31"/>
        <v>0</v>
      </c>
      <c r="AO95" s="347">
        <f>AC95+AM95-AW95</f>
        <v>0</v>
      </c>
      <c r="AP95" s="505">
        <v>0</v>
      </c>
      <c r="AQ95" s="506"/>
      <c r="AR95" s="507"/>
      <c r="AS95" s="505"/>
      <c r="AT95" s="506"/>
      <c r="AU95" s="347">
        <f t="shared" si="32"/>
        <v>0</v>
      </c>
      <c r="AV95" s="346">
        <f>AP95+AR95-AS95</f>
        <v>0</v>
      </c>
      <c r="AW95" s="347">
        <f>AV95*AT95</f>
        <v>0</v>
      </c>
      <c r="AX95" s="346">
        <f>AV95</f>
        <v>0</v>
      </c>
      <c r="AY95" s="177">
        <f t="shared" si="33"/>
        <v>0</v>
      </c>
      <c r="AZ95" s="177">
        <f t="shared" si="34"/>
        <v>0</v>
      </c>
    </row>
    <row r="96" spans="2:52" s="551" customFormat="1" ht="20.25" customHeight="1">
      <c r="B96" s="552"/>
      <c r="C96" s="553" t="s">
        <v>39</v>
      </c>
      <c r="D96" s="569" t="s">
        <v>334</v>
      </c>
      <c r="E96" s="554" t="s">
        <v>196</v>
      </c>
      <c r="F96" s="555" t="s">
        <v>335</v>
      </c>
      <c r="G96" s="556" t="s">
        <v>38</v>
      </c>
      <c r="H96" s="556" t="s">
        <v>38</v>
      </c>
      <c r="I96" s="557"/>
      <c r="J96" s="557"/>
      <c r="K96" s="558"/>
      <c r="L96" s="557"/>
      <c r="M96" s="559"/>
      <c r="N96" s="557"/>
      <c r="O96" s="559"/>
      <c r="P96" s="557"/>
      <c r="Q96" s="559"/>
      <c r="R96" s="557"/>
      <c r="S96" s="559"/>
      <c r="T96" s="560" t="s">
        <v>336</v>
      </c>
      <c r="U96" s="560" t="s">
        <v>208</v>
      </c>
      <c r="V96" s="561" t="s">
        <v>337</v>
      </c>
      <c r="W96" s="562">
        <v>43888</v>
      </c>
      <c r="X96" s="563" t="s">
        <v>338</v>
      </c>
      <c r="Y96" s="562">
        <v>43914</v>
      </c>
      <c r="Z96" s="553"/>
      <c r="AA96" s="562"/>
      <c r="AB96" s="564">
        <v>0</v>
      </c>
      <c r="AC96" s="565">
        <v>0</v>
      </c>
      <c r="AD96" s="566"/>
      <c r="AE96" s="565"/>
      <c r="AF96" s="566">
        <v>587</v>
      </c>
      <c r="AG96" s="565">
        <v>78652.13</v>
      </c>
      <c r="AH96" s="566"/>
      <c r="AI96" s="565"/>
      <c r="AJ96" s="565"/>
      <c r="AK96" s="565"/>
      <c r="AL96" s="564">
        <f t="shared" si="28"/>
        <v>587</v>
      </c>
      <c r="AM96" s="567">
        <f t="shared" si="28"/>
        <v>78652.13</v>
      </c>
      <c r="AN96" s="564">
        <f t="shared" si="31"/>
        <v>8</v>
      </c>
      <c r="AO96" s="565">
        <f>AC96+AM96-AW96</f>
        <v>1071.9199999999983</v>
      </c>
      <c r="AP96" s="564">
        <v>587</v>
      </c>
      <c r="AQ96" s="565">
        <v>0</v>
      </c>
      <c r="AR96" s="566"/>
      <c r="AS96" s="564">
        <v>8</v>
      </c>
      <c r="AT96" s="565">
        <v>133.99</v>
      </c>
      <c r="AU96" s="565">
        <f t="shared" si="32"/>
        <v>1071.92</v>
      </c>
      <c r="AV96" s="564">
        <f>AP96+AR96-AS96</f>
        <v>579</v>
      </c>
      <c r="AW96" s="565">
        <f>AV96*AT96</f>
        <v>77580.21</v>
      </c>
      <c r="AX96" s="576">
        <f>AV96</f>
        <v>579</v>
      </c>
      <c r="AY96" s="177">
        <f t="shared" si="33"/>
        <v>579</v>
      </c>
      <c r="AZ96" s="177">
        <f t="shared" si="34"/>
        <v>0</v>
      </c>
    </row>
    <row r="97" spans="2:52" s="273" customFormat="1" ht="20.25" customHeight="1">
      <c r="B97" s="258"/>
      <c r="C97" s="259" t="s">
        <v>39</v>
      </c>
      <c r="D97" s="570" t="s">
        <v>329</v>
      </c>
      <c r="E97" s="261" t="s">
        <v>95</v>
      </c>
      <c r="F97" s="471" t="s">
        <v>271</v>
      </c>
      <c r="G97" s="262" t="s">
        <v>38</v>
      </c>
      <c r="H97" s="262" t="s">
        <v>38</v>
      </c>
      <c r="I97" s="263"/>
      <c r="J97" s="263"/>
      <c r="K97" s="526"/>
      <c r="L97" s="263"/>
      <c r="M97" s="264"/>
      <c r="N97" s="263"/>
      <c r="O97" s="264"/>
      <c r="P97" s="263"/>
      <c r="Q97" s="264"/>
      <c r="R97" s="263"/>
      <c r="S97" s="264"/>
      <c r="T97" s="265" t="s">
        <v>330</v>
      </c>
      <c r="U97" s="265" t="s">
        <v>331</v>
      </c>
      <c r="V97" s="266" t="s">
        <v>311</v>
      </c>
      <c r="W97" s="267">
        <v>43854</v>
      </c>
      <c r="X97" s="268" t="s">
        <v>332</v>
      </c>
      <c r="Y97" s="267">
        <v>43914</v>
      </c>
      <c r="Z97" s="259"/>
      <c r="AA97" s="267"/>
      <c r="AB97" s="269">
        <v>0</v>
      </c>
      <c r="AC97" s="270">
        <v>0</v>
      </c>
      <c r="AD97" s="271"/>
      <c r="AE97" s="270"/>
      <c r="AF97" s="271">
        <v>135</v>
      </c>
      <c r="AG97" s="270">
        <v>5780.7</v>
      </c>
      <c r="AH97" s="271"/>
      <c r="AI97" s="270"/>
      <c r="AJ97" s="270"/>
      <c r="AK97" s="270"/>
      <c r="AL97" s="269">
        <f t="shared" si="28"/>
        <v>135</v>
      </c>
      <c r="AM97" s="404">
        <f t="shared" si="28"/>
        <v>5780.7</v>
      </c>
      <c r="AN97" s="269">
        <f t="shared" si="31"/>
        <v>0</v>
      </c>
      <c r="AO97" s="270">
        <f>AC97+AM97-AW97</f>
        <v>0</v>
      </c>
      <c r="AP97" s="269">
        <v>135</v>
      </c>
      <c r="AQ97" s="270">
        <v>0</v>
      </c>
      <c r="AR97" s="269"/>
      <c r="AS97" s="269"/>
      <c r="AT97" s="270">
        <v>42.82</v>
      </c>
      <c r="AU97" s="270">
        <f t="shared" si="32"/>
        <v>0</v>
      </c>
      <c r="AV97" s="269">
        <f>AP97+AR97-AS97</f>
        <v>135</v>
      </c>
      <c r="AW97" s="270">
        <f>AV97*AT97</f>
        <v>5780.7</v>
      </c>
      <c r="AX97" s="371">
        <f>AV97</f>
        <v>135</v>
      </c>
      <c r="AY97" s="177">
        <f t="shared" si="33"/>
        <v>135</v>
      </c>
      <c r="AZ97" s="177">
        <f t="shared" si="34"/>
        <v>0</v>
      </c>
    </row>
    <row r="98" spans="2:52" s="317" customFormat="1" ht="20.25" customHeight="1">
      <c r="B98" s="304"/>
      <c r="C98" s="305" t="s">
        <v>39</v>
      </c>
      <c r="D98" s="306" t="s">
        <v>108</v>
      </c>
      <c r="E98" s="307" t="s">
        <v>81</v>
      </c>
      <c r="F98" s="469"/>
      <c r="G98" s="308" t="s">
        <v>38</v>
      </c>
      <c r="H98" s="308" t="s">
        <v>38</v>
      </c>
      <c r="I98" s="309">
        <v>14</v>
      </c>
      <c r="J98" s="309">
        <v>20</v>
      </c>
      <c r="K98" s="524">
        <v>102.1</v>
      </c>
      <c r="L98" s="309">
        <v>270</v>
      </c>
      <c r="M98" s="310">
        <v>27572.4</v>
      </c>
      <c r="N98" s="309">
        <v>300</v>
      </c>
      <c r="O98" s="310">
        <v>46101</v>
      </c>
      <c r="P98" s="309">
        <v>300</v>
      </c>
      <c r="Q98" s="310">
        <v>36618</v>
      </c>
      <c r="R98" s="309">
        <v>171</v>
      </c>
      <c r="S98" s="310">
        <v>17462.52</v>
      </c>
      <c r="T98" s="311" t="s">
        <v>82</v>
      </c>
      <c r="U98" s="311" t="s">
        <v>83</v>
      </c>
      <c r="V98" s="312" t="s">
        <v>65</v>
      </c>
      <c r="W98" s="313">
        <v>43329</v>
      </c>
      <c r="X98" s="318" t="s">
        <v>66</v>
      </c>
      <c r="Y98" s="313">
        <v>43354</v>
      </c>
      <c r="Z98" s="318"/>
      <c r="AA98" s="313"/>
      <c r="AB98" s="314">
        <v>172</v>
      </c>
      <c r="AC98" s="315">
        <v>17432.2</v>
      </c>
      <c r="AD98" s="316"/>
      <c r="AE98" s="315"/>
      <c r="AF98" s="316"/>
      <c r="AG98" s="315"/>
      <c r="AH98" s="316"/>
      <c r="AI98" s="315"/>
      <c r="AJ98" s="315"/>
      <c r="AK98" s="315"/>
      <c r="AL98" s="314">
        <f t="shared" si="28"/>
        <v>0</v>
      </c>
      <c r="AM98" s="408">
        <f t="shared" si="28"/>
        <v>0</v>
      </c>
      <c r="AN98" s="314">
        <f t="shared" si="31"/>
        <v>41</v>
      </c>
      <c r="AO98" s="315">
        <f t="shared" si="25"/>
        <v>4155.350000000002</v>
      </c>
      <c r="AP98" s="314">
        <v>132</v>
      </c>
      <c r="AQ98" s="315">
        <v>14999.8</v>
      </c>
      <c r="AR98" s="314"/>
      <c r="AS98" s="314">
        <v>1</v>
      </c>
      <c r="AT98" s="315">
        <v>101.35</v>
      </c>
      <c r="AU98" s="315">
        <f t="shared" si="32"/>
        <v>101.35</v>
      </c>
      <c r="AV98" s="314">
        <f t="shared" si="18"/>
        <v>131</v>
      </c>
      <c r="AW98" s="315">
        <f t="shared" si="30"/>
        <v>13276.849999999999</v>
      </c>
      <c r="AX98" s="375">
        <f t="shared" si="20"/>
        <v>131</v>
      </c>
      <c r="AY98" s="177">
        <f t="shared" si="33"/>
        <v>131</v>
      </c>
      <c r="AZ98" s="177">
        <f t="shared" si="34"/>
        <v>0</v>
      </c>
    </row>
    <row r="99" spans="2:52" s="317" customFormat="1" ht="20.25" customHeight="1">
      <c r="B99" s="304"/>
      <c r="C99" s="305" t="s">
        <v>39</v>
      </c>
      <c r="D99" s="306" t="s">
        <v>108</v>
      </c>
      <c r="E99" s="307" t="s">
        <v>81</v>
      </c>
      <c r="F99" s="469"/>
      <c r="G99" s="308" t="s">
        <v>38</v>
      </c>
      <c r="H99" s="308" t="s">
        <v>38</v>
      </c>
      <c r="I99" s="309"/>
      <c r="J99" s="309"/>
      <c r="K99" s="524"/>
      <c r="L99" s="309"/>
      <c r="M99" s="310"/>
      <c r="N99" s="309"/>
      <c r="O99" s="310"/>
      <c r="P99" s="309"/>
      <c r="Q99" s="310"/>
      <c r="R99" s="309"/>
      <c r="S99" s="310"/>
      <c r="T99" s="311" t="s">
        <v>84</v>
      </c>
      <c r="U99" s="311" t="s">
        <v>85</v>
      </c>
      <c r="V99" s="312" t="s">
        <v>51</v>
      </c>
      <c r="W99" s="313">
        <v>43434</v>
      </c>
      <c r="X99" s="318" t="s">
        <v>52</v>
      </c>
      <c r="Y99" s="313">
        <v>43446</v>
      </c>
      <c r="Z99" s="318"/>
      <c r="AA99" s="313"/>
      <c r="AB99" s="314">
        <v>171</v>
      </c>
      <c r="AC99" s="315">
        <v>18278.19</v>
      </c>
      <c r="AD99" s="316"/>
      <c r="AE99" s="315"/>
      <c r="AF99" s="316"/>
      <c r="AG99" s="315"/>
      <c r="AH99" s="316"/>
      <c r="AI99" s="315"/>
      <c r="AJ99" s="315"/>
      <c r="AK99" s="315"/>
      <c r="AL99" s="314">
        <f aca="true" t="shared" si="35" ref="AL99:AM101">AD99+AF99+AH99</f>
        <v>0</v>
      </c>
      <c r="AM99" s="408">
        <f t="shared" si="35"/>
        <v>0</v>
      </c>
      <c r="AN99" s="314">
        <f t="shared" si="31"/>
        <v>0</v>
      </c>
      <c r="AO99" s="315">
        <f>AC99+AM99-AW99</f>
        <v>0</v>
      </c>
      <c r="AP99" s="314">
        <v>171</v>
      </c>
      <c r="AQ99" s="315">
        <v>18278.19</v>
      </c>
      <c r="AR99" s="314"/>
      <c r="AS99" s="314"/>
      <c r="AT99" s="315">
        <v>106.89</v>
      </c>
      <c r="AU99" s="315">
        <f t="shared" si="32"/>
        <v>0</v>
      </c>
      <c r="AV99" s="314">
        <f t="shared" si="18"/>
        <v>171</v>
      </c>
      <c r="AW99" s="315">
        <f t="shared" si="30"/>
        <v>18278.19</v>
      </c>
      <c r="AX99" s="375">
        <f t="shared" si="20"/>
        <v>171</v>
      </c>
      <c r="AY99" s="177">
        <f t="shared" si="33"/>
        <v>171</v>
      </c>
      <c r="AZ99" s="177">
        <f t="shared" si="34"/>
        <v>0</v>
      </c>
    </row>
    <row r="100" spans="2:52" s="317" customFormat="1" ht="20.25" customHeight="1">
      <c r="B100" s="304"/>
      <c r="C100" s="305" t="s">
        <v>39</v>
      </c>
      <c r="D100" s="306" t="s">
        <v>108</v>
      </c>
      <c r="E100" s="307" t="s">
        <v>81</v>
      </c>
      <c r="F100" s="469" t="s">
        <v>339</v>
      </c>
      <c r="G100" s="308" t="s">
        <v>38</v>
      </c>
      <c r="H100" s="308" t="s">
        <v>38</v>
      </c>
      <c r="I100" s="309"/>
      <c r="J100" s="309"/>
      <c r="K100" s="524"/>
      <c r="L100" s="309"/>
      <c r="M100" s="310"/>
      <c r="N100" s="309"/>
      <c r="O100" s="310"/>
      <c r="P100" s="309"/>
      <c r="Q100" s="310"/>
      <c r="R100" s="309"/>
      <c r="S100" s="310"/>
      <c r="T100" s="311" t="s">
        <v>342</v>
      </c>
      <c r="U100" s="311" t="s">
        <v>343</v>
      </c>
      <c r="V100" s="312" t="s">
        <v>337</v>
      </c>
      <c r="W100" s="313">
        <v>43888</v>
      </c>
      <c r="X100" s="318" t="s">
        <v>338</v>
      </c>
      <c r="Y100" s="313">
        <v>43914</v>
      </c>
      <c r="Z100" s="318"/>
      <c r="AA100" s="313"/>
      <c r="AB100" s="314">
        <v>0</v>
      </c>
      <c r="AC100" s="315">
        <v>0</v>
      </c>
      <c r="AD100" s="316"/>
      <c r="AE100" s="315"/>
      <c r="AF100" s="316">
        <v>275</v>
      </c>
      <c r="AG100" s="315">
        <v>52148.25</v>
      </c>
      <c r="AH100" s="316"/>
      <c r="AI100" s="315"/>
      <c r="AJ100" s="315"/>
      <c r="AK100" s="315"/>
      <c r="AL100" s="314">
        <f t="shared" si="35"/>
        <v>275</v>
      </c>
      <c r="AM100" s="408">
        <f t="shared" si="35"/>
        <v>52148.25</v>
      </c>
      <c r="AN100" s="314">
        <f t="shared" si="31"/>
        <v>0</v>
      </c>
      <c r="AO100" s="315">
        <f>AC100+AM100-AW100</f>
        <v>0</v>
      </c>
      <c r="AP100" s="314">
        <v>275</v>
      </c>
      <c r="AQ100" s="315">
        <v>0</v>
      </c>
      <c r="AR100" s="314"/>
      <c r="AS100" s="314"/>
      <c r="AT100" s="315">
        <v>189.63</v>
      </c>
      <c r="AU100" s="315">
        <f t="shared" si="32"/>
        <v>0</v>
      </c>
      <c r="AV100" s="314">
        <f>AP100+AR100-AS100</f>
        <v>275</v>
      </c>
      <c r="AW100" s="315">
        <f>AV100*AT100</f>
        <v>52148.25</v>
      </c>
      <c r="AX100" s="375">
        <f>AV100</f>
        <v>275</v>
      </c>
      <c r="AY100" s="177">
        <f t="shared" si="33"/>
        <v>275</v>
      </c>
      <c r="AZ100" s="177">
        <f t="shared" si="34"/>
        <v>0</v>
      </c>
    </row>
    <row r="101" spans="2:52" s="317" customFormat="1" ht="20.25" customHeight="1">
      <c r="B101" s="304"/>
      <c r="C101" s="305" t="s">
        <v>39</v>
      </c>
      <c r="D101" s="306" t="s">
        <v>108</v>
      </c>
      <c r="E101" s="307" t="s">
        <v>81</v>
      </c>
      <c r="F101" s="469" t="s">
        <v>339</v>
      </c>
      <c r="G101" s="308" t="s">
        <v>38</v>
      </c>
      <c r="H101" s="308" t="s">
        <v>38</v>
      </c>
      <c r="I101" s="309"/>
      <c r="J101" s="309"/>
      <c r="K101" s="524"/>
      <c r="L101" s="309"/>
      <c r="M101" s="310"/>
      <c r="N101" s="309"/>
      <c r="O101" s="310"/>
      <c r="P101" s="309"/>
      <c r="Q101" s="310"/>
      <c r="R101" s="309"/>
      <c r="S101" s="310"/>
      <c r="T101" s="311" t="s">
        <v>390</v>
      </c>
      <c r="U101" s="311" t="s">
        <v>391</v>
      </c>
      <c r="V101" s="312" t="s">
        <v>388</v>
      </c>
      <c r="W101" s="313">
        <v>43920</v>
      </c>
      <c r="X101" s="318" t="s">
        <v>389</v>
      </c>
      <c r="Y101" s="313">
        <v>43948</v>
      </c>
      <c r="Z101" s="318"/>
      <c r="AA101" s="313"/>
      <c r="AB101" s="314">
        <v>0</v>
      </c>
      <c r="AC101" s="315">
        <v>0</v>
      </c>
      <c r="AD101" s="316"/>
      <c r="AE101" s="315"/>
      <c r="AF101" s="316"/>
      <c r="AG101" s="315"/>
      <c r="AH101" s="316">
        <v>144</v>
      </c>
      <c r="AI101" s="315">
        <v>25973.28</v>
      </c>
      <c r="AJ101" s="315"/>
      <c r="AK101" s="315"/>
      <c r="AL101" s="314">
        <f t="shared" si="35"/>
        <v>144</v>
      </c>
      <c r="AM101" s="408">
        <f t="shared" si="35"/>
        <v>25973.28</v>
      </c>
      <c r="AN101" s="314">
        <f>AB101+AL101-AV101</f>
        <v>0</v>
      </c>
      <c r="AO101" s="315">
        <f>AC101+AM101-AW101</f>
        <v>0</v>
      </c>
      <c r="AP101" s="314">
        <v>0</v>
      </c>
      <c r="AQ101" s="315">
        <v>0</v>
      </c>
      <c r="AR101" s="314">
        <v>144</v>
      </c>
      <c r="AS101" s="314"/>
      <c r="AT101" s="315">
        <v>180.37</v>
      </c>
      <c r="AU101" s="315">
        <f t="shared" si="32"/>
        <v>0</v>
      </c>
      <c r="AV101" s="314">
        <f>AP101+AR101-AS101</f>
        <v>144</v>
      </c>
      <c r="AW101" s="315">
        <f>AV101*AT101</f>
        <v>25973.28</v>
      </c>
      <c r="AX101" s="375">
        <f>AV101</f>
        <v>144</v>
      </c>
      <c r="AY101" s="177">
        <f t="shared" si="33"/>
        <v>144</v>
      </c>
      <c r="AZ101" s="177"/>
    </row>
    <row r="102" spans="2:52" s="225" customFormat="1" ht="20.25" customHeight="1">
      <c r="B102" s="211"/>
      <c r="C102" s="212" t="s">
        <v>39</v>
      </c>
      <c r="D102" s="213" t="s">
        <v>109</v>
      </c>
      <c r="E102" s="214" t="s">
        <v>81</v>
      </c>
      <c r="F102" s="467"/>
      <c r="G102" s="215" t="s">
        <v>38</v>
      </c>
      <c r="H102" s="215" t="s">
        <v>38</v>
      </c>
      <c r="I102" s="216">
        <v>4</v>
      </c>
      <c r="J102" s="216">
        <v>10</v>
      </c>
      <c r="K102" s="522">
        <v>221.3</v>
      </c>
      <c r="L102" s="216">
        <v>40</v>
      </c>
      <c r="M102" s="217">
        <v>8850</v>
      </c>
      <c r="N102" s="216"/>
      <c r="O102" s="217"/>
      <c r="P102" s="216">
        <v>10</v>
      </c>
      <c r="Q102" s="217">
        <v>3370.2</v>
      </c>
      <c r="R102" s="216">
        <v>39</v>
      </c>
      <c r="S102" s="217">
        <v>8628.75</v>
      </c>
      <c r="T102" s="218" t="s">
        <v>86</v>
      </c>
      <c r="U102" s="218" t="s">
        <v>87</v>
      </c>
      <c r="V102" s="219" t="s">
        <v>51</v>
      </c>
      <c r="W102" s="220">
        <v>43434</v>
      </c>
      <c r="X102" s="221" t="s">
        <v>52</v>
      </c>
      <c r="Y102" s="220">
        <v>43446</v>
      </c>
      <c r="Z102" s="221"/>
      <c r="AA102" s="220"/>
      <c r="AB102" s="222">
        <v>34</v>
      </c>
      <c r="AC102" s="223">
        <v>7874.06</v>
      </c>
      <c r="AD102" s="224"/>
      <c r="AE102" s="223"/>
      <c r="AF102" s="224"/>
      <c r="AG102" s="223"/>
      <c r="AH102" s="224"/>
      <c r="AI102" s="223"/>
      <c r="AJ102" s="223"/>
      <c r="AK102" s="223"/>
      <c r="AL102" s="222">
        <f t="shared" si="28"/>
        <v>0</v>
      </c>
      <c r="AM102" s="400">
        <f t="shared" si="28"/>
        <v>0</v>
      </c>
      <c r="AN102" s="222">
        <f t="shared" si="31"/>
        <v>0</v>
      </c>
      <c r="AO102" s="223">
        <f t="shared" si="25"/>
        <v>0</v>
      </c>
      <c r="AP102" s="222">
        <v>34</v>
      </c>
      <c r="AQ102" s="223">
        <v>7874.06</v>
      </c>
      <c r="AR102" s="222"/>
      <c r="AS102" s="222"/>
      <c r="AT102" s="223">
        <v>231.59</v>
      </c>
      <c r="AU102" s="223">
        <f t="shared" si="32"/>
        <v>0</v>
      </c>
      <c r="AV102" s="222">
        <f t="shared" si="18"/>
        <v>34</v>
      </c>
      <c r="AW102" s="223">
        <f t="shared" si="30"/>
        <v>7874.06</v>
      </c>
      <c r="AX102" s="369">
        <f t="shared" si="20"/>
        <v>34</v>
      </c>
      <c r="AY102" s="177">
        <f t="shared" si="33"/>
        <v>34</v>
      </c>
      <c r="AZ102" s="177">
        <f t="shared" si="34"/>
        <v>0</v>
      </c>
    </row>
    <row r="103" spans="2:52" s="225" customFormat="1" ht="20.25" customHeight="1" hidden="1">
      <c r="B103" s="211"/>
      <c r="C103" s="212" t="s">
        <v>39</v>
      </c>
      <c r="D103" s="213" t="s">
        <v>109</v>
      </c>
      <c r="E103" s="214" t="s">
        <v>81</v>
      </c>
      <c r="F103" s="467"/>
      <c r="G103" s="215" t="s">
        <v>38</v>
      </c>
      <c r="H103" s="215" t="s">
        <v>38</v>
      </c>
      <c r="I103" s="571">
        <v>9.9</v>
      </c>
      <c r="J103" s="571">
        <v>10</v>
      </c>
      <c r="K103" s="572">
        <v>137.86</v>
      </c>
      <c r="L103" s="571">
        <v>99</v>
      </c>
      <c r="M103" s="573">
        <v>13648.140000000001</v>
      </c>
      <c r="N103" s="571"/>
      <c r="O103" s="573"/>
      <c r="P103" s="571"/>
      <c r="Q103" s="573"/>
      <c r="R103" s="571">
        <v>50</v>
      </c>
      <c r="S103" s="217">
        <v>6893</v>
      </c>
      <c r="T103" s="218"/>
      <c r="U103" s="218"/>
      <c r="V103" s="219"/>
      <c r="W103" s="220"/>
      <c r="X103" s="221"/>
      <c r="Y103" s="220"/>
      <c r="Z103" s="221"/>
      <c r="AA103" s="220"/>
      <c r="AB103" s="222"/>
      <c r="AC103" s="223"/>
      <c r="AD103" s="224"/>
      <c r="AE103" s="223"/>
      <c r="AF103" s="224"/>
      <c r="AG103" s="223"/>
      <c r="AH103" s="224"/>
      <c r="AI103" s="223"/>
      <c r="AJ103" s="223"/>
      <c r="AK103" s="223"/>
      <c r="AL103" s="222">
        <f aca="true" t="shared" si="36" ref="AL103:AM109">AD103+AF103+AH103</f>
        <v>0</v>
      </c>
      <c r="AM103" s="400">
        <f t="shared" si="36"/>
        <v>0</v>
      </c>
      <c r="AN103" s="222">
        <f aca="true" t="shared" si="37" ref="AN103:AN109">AB103+AL103-AV103</f>
        <v>0</v>
      </c>
      <c r="AO103" s="223">
        <f t="shared" si="25"/>
        <v>0</v>
      </c>
      <c r="AP103" s="222">
        <v>0</v>
      </c>
      <c r="AQ103" s="223"/>
      <c r="AR103" s="222"/>
      <c r="AS103" s="222"/>
      <c r="AT103" s="223"/>
      <c r="AU103" s="223">
        <f t="shared" si="32"/>
        <v>0</v>
      </c>
      <c r="AV103" s="222">
        <f t="shared" si="18"/>
        <v>0</v>
      </c>
      <c r="AW103" s="223">
        <f t="shared" si="30"/>
        <v>0</v>
      </c>
      <c r="AX103" s="369">
        <f t="shared" si="20"/>
        <v>0</v>
      </c>
      <c r="AY103" s="177">
        <f t="shared" si="33"/>
        <v>0</v>
      </c>
      <c r="AZ103" s="177">
        <f t="shared" si="34"/>
        <v>0</v>
      </c>
    </row>
    <row r="104" spans="2:52" s="225" customFormat="1" ht="20.25" customHeight="1" hidden="1">
      <c r="B104" s="211"/>
      <c r="C104" s="212" t="s">
        <v>39</v>
      </c>
      <c r="D104" s="213" t="s">
        <v>109</v>
      </c>
      <c r="E104" s="214" t="s">
        <v>81</v>
      </c>
      <c r="F104" s="467"/>
      <c r="G104" s="215" t="s">
        <v>38</v>
      </c>
      <c r="H104" s="215" t="s">
        <v>38</v>
      </c>
      <c r="I104" s="571">
        <v>4</v>
      </c>
      <c r="J104" s="571">
        <v>10</v>
      </c>
      <c r="K104" s="572">
        <v>1097.74</v>
      </c>
      <c r="L104" s="571">
        <v>40</v>
      </c>
      <c r="M104" s="573">
        <v>43909.6</v>
      </c>
      <c r="N104" s="571"/>
      <c r="O104" s="573"/>
      <c r="P104" s="571"/>
      <c r="Q104" s="573"/>
      <c r="R104" s="571">
        <v>10</v>
      </c>
      <c r="S104" s="217">
        <v>10977.4</v>
      </c>
      <c r="T104" s="218"/>
      <c r="U104" s="218"/>
      <c r="V104" s="219"/>
      <c r="W104" s="220"/>
      <c r="X104" s="221"/>
      <c r="Y104" s="220"/>
      <c r="Z104" s="221"/>
      <c r="AA104" s="220"/>
      <c r="AB104" s="222"/>
      <c r="AC104" s="223"/>
      <c r="AD104" s="224"/>
      <c r="AE104" s="223"/>
      <c r="AF104" s="224"/>
      <c r="AG104" s="223"/>
      <c r="AH104" s="224"/>
      <c r="AI104" s="223"/>
      <c r="AJ104" s="223"/>
      <c r="AK104" s="223"/>
      <c r="AL104" s="222">
        <f t="shared" si="36"/>
        <v>0</v>
      </c>
      <c r="AM104" s="400">
        <f t="shared" si="36"/>
        <v>0</v>
      </c>
      <c r="AN104" s="222">
        <f t="shared" si="37"/>
        <v>0</v>
      </c>
      <c r="AO104" s="223">
        <f t="shared" si="25"/>
        <v>0</v>
      </c>
      <c r="AP104" s="222">
        <v>0</v>
      </c>
      <c r="AQ104" s="223"/>
      <c r="AR104" s="222"/>
      <c r="AS104" s="222"/>
      <c r="AT104" s="223"/>
      <c r="AU104" s="223">
        <f t="shared" si="32"/>
        <v>0</v>
      </c>
      <c r="AV104" s="222">
        <f t="shared" si="18"/>
        <v>0</v>
      </c>
      <c r="AW104" s="223">
        <f t="shared" si="30"/>
        <v>0</v>
      </c>
      <c r="AX104" s="369">
        <f t="shared" si="20"/>
        <v>0</v>
      </c>
      <c r="AY104" s="177">
        <f t="shared" si="33"/>
        <v>0</v>
      </c>
      <c r="AZ104" s="177">
        <f t="shared" si="34"/>
        <v>0</v>
      </c>
    </row>
    <row r="105" spans="2:52" s="225" customFormat="1" ht="20.25" customHeight="1" hidden="1">
      <c r="B105" s="211"/>
      <c r="C105" s="212" t="s">
        <v>39</v>
      </c>
      <c r="D105" s="213" t="s">
        <v>109</v>
      </c>
      <c r="E105" s="214" t="s">
        <v>81</v>
      </c>
      <c r="F105" s="467"/>
      <c r="G105" s="215" t="s">
        <v>38</v>
      </c>
      <c r="H105" s="215" t="s">
        <v>38</v>
      </c>
      <c r="I105" s="571">
        <v>10</v>
      </c>
      <c r="J105" s="571">
        <v>5</v>
      </c>
      <c r="K105" s="572">
        <v>99</v>
      </c>
      <c r="L105" s="571">
        <v>50</v>
      </c>
      <c r="M105" s="573">
        <v>4950</v>
      </c>
      <c r="N105" s="571"/>
      <c r="O105" s="573"/>
      <c r="P105" s="571"/>
      <c r="Q105" s="573"/>
      <c r="R105" s="571">
        <v>30</v>
      </c>
      <c r="S105" s="217">
        <v>2970</v>
      </c>
      <c r="T105" s="218"/>
      <c r="U105" s="218"/>
      <c r="V105" s="219"/>
      <c r="W105" s="220"/>
      <c r="X105" s="221"/>
      <c r="Y105" s="220"/>
      <c r="Z105" s="221"/>
      <c r="AA105" s="220"/>
      <c r="AB105" s="222"/>
      <c r="AC105" s="223"/>
      <c r="AD105" s="224"/>
      <c r="AE105" s="223"/>
      <c r="AF105" s="224"/>
      <c r="AG105" s="223"/>
      <c r="AH105" s="224"/>
      <c r="AI105" s="223"/>
      <c r="AJ105" s="223"/>
      <c r="AK105" s="223"/>
      <c r="AL105" s="222">
        <f t="shared" si="36"/>
        <v>0</v>
      </c>
      <c r="AM105" s="400">
        <f t="shared" si="36"/>
        <v>0</v>
      </c>
      <c r="AN105" s="222">
        <f t="shared" si="37"/>
        <v>0</v>
      </c>
      <c r="AO105" s="223">
        <f t="shared" si="25"/>
        <v>0</v>
      </c>
      <c r="AP105" s="222">
        <v>0</v>
      </c>
      <c r="AQ105" s="223"/>
      <c r="AR105" s="222"/>
      <c r="AS105" s="222"/>
      <c r="AT105" s="223"/>
      <c r="AU105" s="223">
        <f t="shared" si="32"/>
        <v>0</v>
      </c>
      <c r="AV105" s="222">
        <f t="shared" si="18"/>
        <v>0</v>
      </c>
      <c r="AW105" s="223">
        <f t="shared" si="30"/>
        <v>0</v>
      </c>
      <c r="AX105" s="369">
        <f t="shared" si="20"/>
        <v>0</v>
      </c>
      <c r="AY105" s="177">
        <f t="shared" si="33"/>
        <v>0</v>
      </c>
      <c r="AZ105" s="177">
        <f t="shared" si="34"/>
        <v>0</v>
      </c>
    </row>
    <row r="106" spans="2:52" s="225" customFormat="1" ht="20.25" customHeight="1" hidden="1">
      <c r="B106" s="211"/>
      <c r="C106" s="212" t="s">
        <v>39</v>
      </c>
      <c r="D106" s="213" t="s">
        <v>109</v>
      </c>
      <c r="E106" s="214" t="s">
        <v>81</v>
      </c>
      <c r="F106" s="467"/>
      <c r="G106" s="215" t="s">
        <v>38</v>
      </c>
      <c r="H106" s="215" t="s">
        <v>38</v>
      </c>
      <c r="I106" s="571">
        <v>12</v>
      </c>
      <c r="J106" s="571">
        <v>5</v>
      </c>
      <c r="K106" s="572">
        <v>62.69</v>
      </c>
      <c r="L106" s="571">
        <v>60</v>
      </c>
      <c r="M106" s="573">
        <v>3761.3999999999996</v>
      </c>
      <c r="N106" s="571"/>
      <c r="O106" s="573"/>
      <c r="P106" s="571"/>
      <c r="Q106" s="573"/>
      <c r="R106" s="571">
        <v>60</v>
      </c>
      <c r="S106" s="217">
        <v>3761.4</v>
      </c>
      <c r="T106" s="218"/>
      <c r="U106" s="218"/>
      <c r="V106" s="219"/>
      <c r="W106" s="220"/>
      <c r="X106" s="221"/>
      <c r="Y106" s="220"/>
      <c r="Z106" s="221"/>
      <c r="AA106" s="220"/>
      <c r="AB106" s="222"/>
      <c r="AC106" s="223"/>
      <c r="AD106" s="224"/>
      <c r="AE106" s="223"/>
      <c r="AF106" s="224"/>
      <c r="AG106" s="223"/>
      <c r="AH106" s="224"/>
      <c r="AI106" s="223"/>
      <c r="AJ106" s="223"/>
      <c r="AK106" s="223"/>
      <c r="AL106" s="222">
        <f t="shared" si="36"/>
        <v>0</v>
      </c>
      <c r="AM106" s="400">
        <f t="shared" si="36"/>
        <v>0</v>
      </c>
      <c r="AN106" s="222">
        <f t="shared" si="37"/>
        <v>0</v>
      </c>
      <c r="AO106" s="223">
        <f t="shared" si="25"/>
        <v>0</v>
      </c>
      <c r="AP106" s="222">
        <v>0</v>
      </c>
      <c r="AQ106" s="223"/>
      <c r="AR106" s="222"/>
      <c r="AS106" s="222"/>
      <c r="AT106" s="223"/>
      <c r="AU106" s="223">
        <f t="shared" si="32"/>
        <v>0</v>
      </c>
      <c r="AV106" s="222">
        <f t="shared" si="18"/>
        <v>0</v>
      </c>
      <c r="AW106" s="223">
        <f t="shared" si="30"/>
        <v>0</v>
      </c>
      <c r="AX106" s="369">
        <f t="shared" si="20"/>
        <v>0</v>
      </c>
      <c r="AY106" s="177">
        <f t="shared" si="33"/>
        <v>0</v>
      </c>
      <c r="AZ106" s="177">
        <f t="shared" si="34"/>
        <v>0</v>
      </c>
    </row>
    <row r="107" spans="2:52" s="225" customFormat="1" ht="20.25" customHeight="1" hidden="1">
      <c r="B107" s="211"/>
      <c r="C107" s="212" t="s">
        <v>39</v>
      </c>
      <c r="D107" s="213" t="s">
        <v>109</v>
      </c>
      <c r="E107" s="214" t="s">
        <v>81</v>
      </c>
      <c r="F107" s="467"/>
      <c r="G107" s="215" t="s">
        <v>38</v>
      </c>
      <c r="H107" s="215" t="s">
        <v>38</v>
      </c>
      <c r="I107" s="571">
        <v>3.75</v>
      </c>
      <c r="J107" s="571">
        <v>4</v>
      </c>
      <c r="K107" s="572">
        <v>10795.3</v>
      </c>
      <c r="L107" s="571">
        <v>15</v>
      </c>
      <c r="M107" s="573">
        <v>161929.5</v>
      </c>
      <c r="N107" s="571"/>
      <c r="O107" s="573"/>
      <c r="P107" s="571">
        <v>10</v>
      </c>
      <c r="Q107" s="573">
        <v>92412.40000000001</v>
      </c>
      <c r="R107" s="571">
        <v>10</v>
      </c>
      <c r="S107" s="217">
        <v>107953</v>
      </c>
      <c r="T107" s="218"/>
      <c r="U107" s="218"/>
      <c r="V107" s="219"/>
      <c r="W107" s="220"/>
      <c r="X107" s="221"/>
      <c r="Y107" s="220"/>
      <c r="Z107" s="221"/>
      <c r="AA107" s="220"/>
      <c r="AB107" s="222"/>
      <c r="AC107" s="223"/>
      <c r="AD107" s="224"/>
      <c r="AE107" s="223"/>
      <c r="AF107" s="224"/>
      <c r="AG107" s="223"/>
      <c r="AH107" s="224"/>
      <c r="AI107" s="223"/>
      <c r="AJ107" s="223"/>
      <c r="AK107" s="223"/>
      <c r="AL107" s="222">
        <f t="shared" si="36"/>
        <v>0</v>
      </c>
      <c r="AM107" s="400">
        <f t="shared" si="36"/>
        <v>0</v>
      </c>
      <c r="AN107" s="222">
        <f t="shared" si="37"/>
        <v>0</v>
      </c>
      <c r="AO107" s="223">
        <f t="shared" si="25"/>
        <v>0</v>
      </c>
      <c r="AP107" s="222">
        <v>0</v>
      </c>
      <c r="AQ107" s="223"/>
      <c r="AR107" s="222"/>
      <c r="AS107" s="222"/>
      <c r="AT107" s="223"/>
      <c r="AU107" s="223">
        <f t="shared" si="32"/>
        <v>0</v>
      </c>
      <c r="AV107" s="222">
        <f t="shared" si="18"/>
        <v>0</v>
      </c>
      <c r="AW107" s="223">
        <f t="shared" si="30"/>
        <v>0</v>
      </c>
      <c r="AX107" s="369">
        <f t="shared" si="20"/>
        <v>0</v>
      </c>
      <c r="AY107" s="177">
        <f t="shared" si="33"/>
        <v>0</v>
      </c>
      <c r="AZ107" s="177">
        <f t="shared" si="34"/>
        <v>0</v>
      </c>
    </row>
    <row r="108" spans="2:52" s="225" customFormat="1" ht="20.25" customHeight="1" hidden="1">
      <c r="B108" s="211"/>
      <c r="C108" s="212" t="s">
        <v>39</v>
      </c>
      <c r="D108" s="213" t="s">
        <v>109</v>
      </c>
      <c r="E108" s="214" t="s">
        <v>81</v>
      </c>
      <c r="F108" s="467"/>
      <c r="G108" s="215" t="s">
        <v>38</v>
      </c>
      <c r="H108" s="215" t="s">
        <v>38</v>
      </c>
      <c r="I108" s="571">
        <v>500</v>
      </c>
      <c r="J108" s="571">
        <v>5</v>
      </c>
      <c r="K108" s="572">
        <v>77.87</v>
      </c>
      <c r="L108" s="571">
        <v>2500</v>
      </c>
      <c r="M108" s="573">
        <v>194675</v>
      </c>
      <c r="N108" s="571"/>
      <c r="O108" s="573"/>
      <c r="P108" s="571"/>
      <c r="Q108" s="573"/>
      <c r="R108" s="571">
        <v>500</v>
      </c>
      <c r="S108" s="217">
        <v>38935</v>
      </c>
      <c r="T108" s="218"/>
      <c r="U108" s="218"/>
      <c r="V108" s="219"/>
      <c r="W108" s="220"/>
      <c r="X108" s="221"/>
      <c r="Y108" s="220"/>
      <c r="Z108" s="221"/>
      <c r="AA108" s="220"/>
      <c r="AB108" s="222"/>
      <c r="AC108" s="223"/>
      <c r="AD108" s="224"/>
      <c r="AE108" s="223"/>
      <c r="AF108" s="224"/>
      <c r="AG108" s="223"/>
      <c r="AH108" s="224"/>
      <c r="AI108" s="223"/>
      <c r="AJ108" s="223"/>
      <c r="AK108" s="223"/>
      <c r="AL108" s="222">
        <f t="shared" si="36"/>
        <v>0</v>
      </c>
      <c r="AM108" s="400">
        <f t="shared" si="36"/>
        <v>0</v>
      </c>
      <c r="AN108" s="222">
        <f t="shared" si="37"/>
        <v>0</v>
      </c>
      <c r="AO108" s="223">
        <f t="shared" si="25"/>
        <v>0</v>
      </c>
      <c r="AP108" s="222">
        <v>0</v>
      </c>
      <c r="AQ108" s="223"/>
      <c r="AR108" s="222"/>
      <c r="AS108" s="222"/>
      <c r="AT108" s="223"/>
      <c r="AU108" s="223">
        <f t="shared" si="32"/>
        <v>0</v>
      </c>
      <c r="AV108" s="222">
        <f t="shared" si="18"/>
        <v>0</v>
      </c>
      <c r="AW108" s="223">
        <f t="shared" si="30"/>
        <v>0</v>
      </c>
      <c r="AX108" s="369">
        <f t="shared" si="20"/>
        <v>0</v>
      </c>
      <c r="AY108" s="177">
        <f t="shared" si="33"/>
        <v>0</v>
      </c>
      <c r="AZ108" s="177">
        <f t="shared" si="34"/>
        <v>0</v>
      </c>
    </row>
    <row r="109" spans="2:52" s="225" customFormat="1" ht="20.25" customHeight="1">
      <c r="B109" s="211"/>
      <c r="C109" s="212" t="s">
        <v>39</v>
      </c>
      <c r="D109" s="213" t="s">
        <v>109</v>
      </c>
      <c r="E109" s="214" t="s">
        <v>81</v>
      </c>
      <c r="F109" s="467" t="s">
        <v>339</v>
      </c>
      <c r="G109" s="215" t="s">
        <v>38</v>
      </c>
      <c r="H109" s="215" t="s">
        <v>38</v>
      </c>
      <c r="I109" s="571"/>
      <c r="J109" s="571"/>
      <c r="K109" s="572"/>
      <c r="L109" s="571"/>
      <c r="M109" s="573"/>
      <c r="N109" s="571"/>
      <c r="O109" s="573"/>
      <c r="P109" s="571"/>
      <c r="Q109" s="573"/>
      <c r="R109" s="571"/>
      <c r="S109" s="217"/>
      <c r="T109" s="218" t="s">
        <v>340</v>
      </c>
      <c r="U109" s="218" t="s">
        <v>341</v>
      </c>
      <c r="V109" s="219" t="s">
        <v>337</v>
      </c>
      <c r="W109" s="220">
        <v>43888</v>
      </c>
      <c r="X109" s="221" t="s">
        <v>338</v>
      </c>
      <c r="Y109" s="220">
        <v>43914</v>
      </c>
      <c r="Z109" s="221"/>
      <c r="AA109" s="220"/>
      <c r="AB109" s="222">
        <v>0</v>
      </c>
      <c r="AC109" s="223">
        <v>0</v>
      </c>
      <c r="AD109" s="224"/>
      <c r="AE109" s="223"/>
      <c r="AF109" s="224">
        <v>1</v>
      </c>
      <c r="AG109" s="223">
        <v>471.6</v>
      </c>
      <c r="AH109" s="224"/>
      <c r="AI109" s="223"/>
      <c r="AJ109" s="223"/>
      <c r="AK109" s="223"/>
      <c r="AL109" s="222">
        <f t="shared" si="36"/>
        <v>1</v>
      </c>
      <c r="AM109" s="400">
        <f t="shared" si="36"/>
        <v>471.6</v>
      </c>
      <c r="AN109" s="222">
        <f t="shared" si="37"/>
        <v>0</v>
      </c>
      <c r="AO109" s="223">
        <f t="shared" si="25"/>
        <v>0</v>
      </c>
      <c r="AP109" s="222">
        <v>1</v>
      </c>
      <c r="AQ109" s="223">
        <v>0</v>
      </c>
      <c r="AR109" s="222"/>
      <c r="AS109" s="222"/>
      <c r="AT109" s="223">
        <v>471.6</v>
      </c>
      <c r="AU109" s="223">
        <f t="shared" si="32"/>
        <v>0</v>
      </c>
      <c r="AV109" s="222">
        <f t="shared" si="18"/>
        <v>1</v>
      </c>
      <c r="AW109" s="223">
        <f t="shared" si="30"/>
        <v>471.6</v>
      </c>
      <c r="AX109" s="369">
        <f t="shared" si="20"/>
        <v>1</v>
      </c>
      <c r="AY109" s="177">
        <f t="shared" si="33"/>
        <v>1</v>
      </c>
      <c r="AZ109" s="177">
        <f t="shared" si="34"/>
        <v>0</v>
      </c>
    </row>
    <row r="110" spans="2:52" s="29" customFormat="1" ht="25.5" customHeight="1">
      <c r="B110" s="30"/>
      <c r="C110" s="31"/>
      <c r="D110" s="32" t="s">
        <v>98</v>
      </c>
      <c r="E110" s="88"/>
      <c r="F110" s="476"/>
      <c r="G110" s="89"/>
      <c r="H110" s="89"/>
      <c r="I110" s="90">
        <f aca="true" t="shared" si="38" ref="I110:Q110">SUM(I17:I108)</f>
        <v>2929.65</v>
      </c>
      <c r="J110" s="90">
        <f t="shared" si="38"/>
        <v>550</v>
      </c>
      <c r="K110" s="90">
        <f t="shared" si="38"/>
        <v>66625.26</v>
      </c>
      <c r="L110" s="90">
        <f t="shared" si="38"/>
        <v>51043</v>
      </c>
      <c r="M110" s="90">
        <f t="shared" si="38"/>
        <v>4128625.6599999997</v>
      </c>
      <c r="N110" s="90">
        <f t="shared" si="38"/>
        <v>14568</v>
      </c>
      <c r="O110" s="90">
        <f t="shared" si="38"/>
        <v>1450996.3000000003</v>
      </c>
      <c r="P110" s="90">
        <f t="shared" si="38"/>
        <v>21652</v>
      </c>
      <c r="Q110" s="90">
        <f t="shared" si="38"/>
        <v>3062354.63</v>
      </c>
      <c r="R110" s="90">
        <f>SUM(R17:R109)</f>
        <v>27801</v>
      </c>
      <c r="S110" s="90">
        <f>SUM(S17:S109)</f>
        <v>3058688.88</v>
      </c>
      <c r="T110" s="91"/>
      <c r="U110" s="91"/>
      <c r="V110" s="31"/>
      <c r="W110" s="31"/>
      <c r="X110" s="91"/>
      <c r="Y110" s="91"/>
      <c r="Z110" s="91"/>
      <c r="AA110" s="91"/>
      <c r="AB110" s="31">
        <f>SUM(AB19:AB102)</f>
        <v>11869</v>
      </c>
      <c r="AC110" s="31">
        <f>SUM(AC19:AC102)</f>
        <v>2295643.6886</v>
      </c>
      <c r="AD110" s="91">
        <f>SUM(AD19:AD102)</f>
        <v>0</v>
      </c>
      <c r="AE110" s="91">
        <f>SUM(AE19:AE102)</f>
        <v>0</v>
      </c>
      <c r="AF110" s="91">
        <f>SUM(AF19:AF109)</f>
        <v>87471</v>
      </c>
      <c r="AG110" s="91">
        <f>SUM(AG19:AG109)</f>
        <v>5402613.38</v>
      </c>
      <c r="AH110" s="91">
        <f>SUM(AH19:AH109)</f>
        <v>17859</v>
      </c>
      <c r="AI110" s="91">
        <f>SUM(AI19:AI109)</f>
        <v>517921.7200000001</v>
      </c>
      <c r="AJ110" s="91"/>
      <c r="AK110" s="91"/>
      <c r="AL110" s="31">
        <f>SUM(AL19:AL109)</f>
        <v>105330</v>
      </c>
      <c r="AM110" s="31">
        <f>SUM(AM19:AM109)</f>
        <v>5920535.1</v>
      </c>
      <c r="AN110" s="31">
        <f>SUM(AN19:AN109)</f>
        <v>6321</v>
      </c>
      <c r="AO110" s="31">
        <f>SUM(AO19:AO109)</f>
        <v>561077.084</v>
      </c>
      <c r="AP110" s="31">
        <f aca="true" t="shared" si="39" ref="AP110:AW110">SUM(AP19:AP109)</f>
        <v>87534</v>
      </c>
      <c r="AQ110" s="31">
        <f t="shared" si="39"/>
        <v>3824671.5866</v>
      </c>
      <c r="AR110" s="31">
        <f t="shared" si="39"/>
        <v>24254</v>
      </c>
      <c r="AS110" s="31">
        <f t="shared" si="39"/>
        <v>910</v>
      </c>
      <c r="AT110" s="31">
        <f t="shared" si="39"/>
        <v>155351.42036190478</v>
      </c>
      <c r="AU110" s="31">
        <f t="shared" si="39"/>
        <v>87705.73199999999</v>
      </c>
      <c r="AV110" s="31">
        <f>SUM(AV19:AV109)</f>
        <v>110878</v>
      </c>
      <c r="AW110" s="31">
        <f t="shared" si="39"/>
        <v>7655101.704599999</v>
      </c>
      <c r="AX110" s="31">
        <f>SUM(AX19:AX109)</f>
        <v>110878</v>
      </c>
      <c r="AY110" s="177">
        <f t="shared" si="33"/>
        <v>110878</v>
      </c>
      <c r="AZ110" s="177">
        <f t="shared" si="34"/>
        <v>0</v>
      </c>
    </row>
    <row r="111" spans="2:50" s="7" customFormat="1" ht="16.5">
      <c r="B111" s="34"/>
      <c r="C111" s="35"/>
      <c r="D111" s="36"/>
      <c r="E111" s="92"/>
      <c r="F111" s="477"/>
      <c r="G111" s="93"/>
      <c r="H111" s="93"/>
      <c r="I111" s="94"/>
      <c r="J111" s="94"/>
      <c r="K111" s="532"/>
      <c r="L111" s="94"/>
      <c r="M111" s="95"/>
      <c r="N111" s="94"/>
      <c r="O111" s="95"/>
      <c r="P111" s="94"/>
      <c r="Q111" s="95"/>
      <c r="R111" s="94"/>
      <c r="S111" s="95"/>
      <c r="T111" s="96"/>
      <c r="U111" s="96"/>
      <c r="V111" s="37"/>
      <c r="W111" s="38"/>
      <c r="X111" s="115"/>
      <c r="Y111" s="116"/>
      <c r="Z111" s="115"/>
      <c r="AA111" s="116"/>
      <c r="AB111" s="40"/>
      <c r="AC111" s="41"/>
      <c r="AD111" s="121"/>
      <c r="AE111" s="122"/>
      <c r="AF111" s="121"/>
      <c r="AG111" s="122"/>
      <c r="AH111" s="121"/>
      <c r="AI111" s="122"/>
      <c r="AJ111" s="122"/>
      <c r="AK111" s="122"/>
      <c r="AL111" s="40"/>
      <c r="AM111" s="410"/>
      <c r="AN111" s="40"/>
      <c r="AO111" s="41"/>
      <c r="AP111" s="94"/>
      <c r="AQ111" s="95"/>
      <c r="AR111" s="121"/>
      <c r="AS111" s="121"/>
      <c r="AT111" s="122"/>
      <c r="AU111" s="122"/>
      <c r="AV111" s="40"/>
      <c r="AW111" s="41"/>
      <c r="AX111" s="39"/>
    </row>
    <row r="112" spans="4:49" ht="16.5">
      <c r="D112" s="42"/>
      <c r="E112" s="97"/>
      <c r="F112" s="97"/>
      <c r="G112" s="74"/>
      <c r="I112" s="75"/>
      <c r="J112" s="75"/>
      <c r="K112" s="533"/>
      <c r="L112" s="97"/>
      <c r="AF112" s="123"/>
      <c r="AV112" s="43"/>
      <c r="AW112" s="26"/>
    </row>
    <row r="113" spans="1:52" s="47" customFormat="1" ht="20.25">
      <c r="A113" s="44"/>
      <c r="B113" s="44"/>
      <c r="C113" s="44"/>
      <c r="D113" s="45"/>
      <c r="E113" s="98" t="s">
        <v>99</v>
      </c>
      <c r="F113" s="98"/>
      <c r="G113" s="99"/>
      <c r="H113" s="98"/>
      <c r="I113" s="98" t="s">
        <v>100</v>
      </c>
      <c r="J113" s="98"/>
      <c r="K113" s="534"/>
      <c r="L113" s="100"/>
      <c r="M113" s="100"/>
      <c r="N113" s="100"/>
      <c r="O113" s="101">
        <f>O110+Q110+S110</f>
        <v>7572039.81</v>
      </c>
      <c r="P113" s="100"/>
      <c r="Q113" s="100"/>
      <c r="R113" s="100"/>
      <c r="S113" s="100"/>
      <c r="T113" s="100"/>
      <c r="U113" s="100"/>
      <c r="V113" s="48"/>
      <c r="W113" s="46"/>
      <c r="X113" s="98"/>
      <c r="Y113" s="99"/>
      <c r="Z113" s="98"/>
      <c r="AA113" s="98"/>
      <c r="AB113" s="46"/>
      <c r="AC113" s="48"/>
      <c r="AD113" s="98"/>
      <c r="AE113" s="98"/>
      <c r="AF113" s="98"/>
      <c r="AG113" s="98"/>
      <c r="AH113" s="98"/>
      <c r="AI113" s="98"/>
      <c r="AJ113" s="98"/>
      <c r="AK113" s="98"/>
      <c r="AL113" s="46"/>
      <c r="AM113" s="411"/>
      <c r="AN113" s="44"/>
      <c r="AO113" s="49"/>
      <c r="AP113" s="102"/>
      <c r="AQ113" s="98"/>
      <c r="AR113" s="130"/>
      <c r="AS113" s="131"/>
      <c r="AT113" s="132"/>
      <c r="AU113" s="133"/>
      <c r="AV113" s="51"/>
      <c r="AW113" s="52"/>
      <c r="AX113" s="50"/>
      <c r="AY113" s="50"/>
      <c r="AZ113" s="50"/>
    </row>
    <row r="114" spans="1:52" s="47" customFormat="1" ht="20.25">
      <c r="A114" s="44"/>
      <c r="B114" s="44"/>
      <c r="C114" s="44" t="s">
        <v>163</v>
      </c>
      <c r="D114" s="45"/>
      <c r="E114" s="102"/>
      <c r="F114" s="102"/>
      <c r="G114" s="98"/>
      <c r="H114" s="98"/>
      <c r="I114" s="98"/>
      <c r="J114" s="98"/>
      <c r="K114" s="534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48"/>
      <c r="W114" s="46"/>
      <c r="X114" s="98"/>
      <c r="Y114" s="99"/>
      <c r="Z114" s="98"/>
      <c r="AA114" s="98"/>
      <c r="AB114" s="46"/>
      <c r="AC114" s="48" t="s">
        <v>100</v>
      </c>
      <c r="AD114" s="98"/>
      <c r="AE114" s="98"/>
      <c r="AF114" s="98"/>
      <c r="AG114" s="98"/>
      <c r="AH114" s="98"/>
      <c r="AI114" s="98"/>
      <c r="AJ114" s="98"/>
      <c r="AK114" s="98"/>
      <c r="AL114" s="46"/>
      <c r="AM114" s="411"/>
      <c r="AN114" s="44"/>
      <c r="AO114" s="49"/>
      <c r="AP114" s="102"/>
      <c r="AQ114" s="98"/>
      <c r="AR114" s="130"/>
      <c r="AS114" s="131"/>
      <c r="AT114" s="134"/>
      <c r="AU114" s="133"/>
      <c r="AV114" s="51"/>
      <c r="AW114" s="53"/>
      <c r="AX114" s="50"/>
      <c r="AY114" s="50"/>
      <c r="AZ114" s="50"/>
    </row>
    <row r="115" spans="1:52" s="47" customFormat="1" ht="20.25">
      <c r="A115" s="44"/>
      <c r="B115" s="44"/>
      <c r="C115" s="44"/>
      <c r="D115" s="45"/>
      <c r="E115" s="102"/>
      <c r="F115" s="102"/>
      <c r="G115" s="98"/>
      <c r="H115" s="98"/>
      <c r="I115" s="98"/>
      <c r="J115" s="98"/>
      <c r="K115" s="534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48"/>
      <c r="W115" s="46"/>
      <c r="X115" s="98"/>
      <c r="Y115" s="99"/>
      <c r="Z115" s="98"/>
      <c r="AA115" s="98"/>
      <c r="AB115" s="46"/>
      <c r="AC115" s="48"/>
      <c r="AD115" s="98"/>
      <c r="AE115" s="98"/>
      <c r="AF115" s="98"/>
      <c r="AG115" s="124"/>
      <c r="AH115" s="98"/>
      <c r="AI115" s="98"/>
      <c r="AJ115" s="98"/>
      <c r="AK115" s="98"/>
      <c r="AL115" s="46"/>
      <c r="AM115" s="411"/>
      <c r="AN115" s="44"/>
      <c r="AO115" s="49"/>
      <c r="AP115" s="102"/>
      <c r="AQ115" s="98"/>
      <c r="AR115" s="135"/>
      <c r="AS115" s="131"/>
      <c r="AT115" s="132"/>
      <c r="AU115" s="133"/>
      <c r="AV115" s="51"/>
      <c r="AW115" s="54"/>
      <c r="AX115" s="50"/>
      <c r="AY115" s="50"/>
      <c r="AZ115" s="50"/>
    </row>
    <row r="116" spans="1:52" s="47" customFormat="1" ht="20.25">
      <c r="A116" s="55"/>
      <c r="B116" s="55"/>
      <c r="C116" s="55"/>
      <c r="D116" s="45"/>
      <c r="E116" s="103"/>
      <c r="F116" s="102"/>
      <c r="G116" s="104"/>
      <c r="H116" s="104"/>
      <c r="I116" s="105"/>
      <c r="J116" s="105"/>
      <c r="K116" s="535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48"/>
      <c r="W116" s="54"/>
      <c r="X116" s="117"/>
      <c r="Y116" s="99"/>
      <c r="Z116" s="99"/>
      <c r="AA116" s="99"/>
      <c r="AC116" s="56"/>
      <c r="AD116" s="99"/>
      <c r="AE116" s="99"/>
      <c r="AF116" s="99"/>
      <c r="AG116" s="99"/>
      <c r="AH116" s="99"/>
      <c r="AI116" s="99"/>
      <c r="AJ116" s="99"/>
      <c r="AK116" s="99"/>
      <c r="AM116" s="412"/>
      <c r="AN116" s="57"/>
      <c r="AO116" s="58"/>
      <c r="AP116" s="103"/>
      <c r="AQ116" s="136"/>
      <c r="AR116" s="130"/>
      <c r="AS116" s="131"/>
      <c r="AT116" s="132"/>
      <c r="AU116" s="133"/>
      <c r="AV116" s="59"/>
      <c r="AW116" s="60"/>
      <c r="AX116" s="50"/>
      <c r="AY116" s="50"/>
      <c r="AZ116" s="50"/>
    </row>
    <row r="117" spans="1:52" s="47" customFormat="1" ht="15.75" customHeight="1">
      <c r="A117" s="61"/>
      <c r="B117" s="61"/>
      <c r="C117" s="722" t="s">
        <v>101</v>
      </c>
      <c r="D117" s="62"/>
      <c r="E117" s="106" t="s">
        <v>101</v>
      </c>
      <c r="F117" s="98"/>
      <c r="G117" s="99"/>
      <c r="H117" s="106"/>
      <c r="I117" s="723" t="s">
        <v>102</v>
      </c>
      <c r="J117" s="723"/>
      <c r="K117" s="536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64"/>
      <c r="W117" s="65"/>
      <c r="X117" s="118"/>
      <c r="Y117" s="99"/>
      <c r="Z117" s="98"/>
      <c r="AA117" s="106"/>
      <c r="AB117" s="63"/>
      <c r="AC117" s="56" t="s">
        <v>102</v>
      </c>
      <c r="AD117" s="106"/>
      <c r="AE117" s="106"/>
      <c r="AF117" s="106"/>
      <c r="AG117" s="106"/>
      <c r="AH117" s="106"/>
      <c r="AI117" s="106"/>
      <c r="AJ117" s="106"/>
      <c r="AK117" s="106"/>
      <c r="AL117" s="63"/>
      <c r="AM117" s="413"/>
      <c r="AN117" s="61"/>
      <c r="AO117" s="63"/>
      <c r="AP117" s="137"/>
      <c r="AQ117" s="106"/>
      <c r="AR117" s="137"/>
      <c r="AS117" s="138"/>
      <c r="AT117" s="139"/>
      <c r="AU117" s="133"/>
      <c r="AV117" s="50"/>
      <c r="AW117" s="54"/>
      <c r="AX117" s="50"/>
      <c r="AY117" s="50"/>
      <c r="AZ117" s="50"/>
    </row>
    <row r="118" spans="1:52" s="70" customFormat="1" ht="18.75">
      <c r="A118" s="3"/>
      <c r="B118" s="3"/>
      <c r="C118" s="722"/>
      <c r="D118" s="66"/>
      <c r="E118" s="72"/>
      <c r="F118" s="75"/>
      <c r="G118" s="108"/>
      <c r="H118" s="108"/>
      <c r="I118" s="108"/>
      <c r="J118" s="108"/>
      <c r="K118" s="537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68"/>
      <c r="W118" s="67"/>
      <c r="X118" s="108"/>
      <c r="Y118" s="108"/>
      <c r="Z118" s="108"/>
      <c r="AA118" s="108"/>
      <c r="AB118" s="67"/>
      <c r="AC118" s="68"/>
      <c r="AD118" s="108"/>
      <c r="AE118" s="108"/>
      <c r="AF118" s="108"/>
      <c r="AG118" s="108"/>
      <c r="AH118" s="108"/>
      <c r="AI118" s="108"/>
      <c r="AJ118" s="108"/>
      <c r="AK118" s="108"/>
      <c r="AL118" s="67"/>
      <c r="AM118" s="414"/>
      <c r="AN118" s="69"/>
      <c r="AO118" s="67"/>
      <c r="AP118" s="140"/>
      <c r="AQ118" s="108"/>
      <c r="AR118" s="126"/>
      <c r="AS118" s="141"/>
      <c r="AT118" s="142"/>
      <c r="AU118" s="143"/>
      <c r="AV118" s="578"/>
      <c r="AW118" s="4"/>
      <c r="AX118" s="578"/>
      <c r="AY118" s="578"/>
      <c r="AZ118" s="578"/>
    </row>
    <row r="119" spans="1:52" s="70" customFormat="1" ht="66.75" customHeight="1">
      <c r="A119" s="3"/>
      <c r="B119" s="3"/>
      <c r="C119" s="3" t="s">
        <v>156</v>
      </c>
      <c r="D119" s="66"/>
      <c r="E119" s="724" t="s">
        <v>146</v>
      </c>
      <c r="F119" s="724"/>
      <c r="G119" s="724"/>
      <c r="H119" s="110"/>
      <c r="I119" s="111"/>
      <c r="J119" s="111"/>
      <c r="K119" s="538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71"/>
      <c r="W119" s="71"/>
      <c r="X119" s="119"/>
      <c r="Y119" s="119"/>
      <c r="Z119" s="72"/>
      <c r="AA119" s="72"/>
      <c r="AB119" s="3"/>
      <c r="AC119" s="6"/>
      <c r="AD119" s="72"/>
      <c r="AE119" s="72"/>
      <c r="AF119" s="72"/>
      <c r="AG119" s="72"/>
      <c r="AH119" s="72"/>
      <c r="AI119" s="72"/>
      <c r="AJ119" s="72"/>
      <c r="AK119" s="72"/>
      <c r="AL119" s="3"/>
      <c r="AM119" s="33"/>
      <c r="AN119" s="7"/>
      <c r="AO119" s="3"/>
      <c r="AP119" s="126"/>
      <c r="AQ119" s="72"/>
      <c r="AR119" s="126"/>
      <c r="AS119" s="144"/>
      <c r="AT119" s="142"/>
      <c r="AU119" s="143"/>
      <c r="AV119" s="578"/>
      <c r="AW119" s="4"/>
      <c r="AX119" s="578"/>
      <c r="AY119" s="578"/>
      <c r="AZ119" s="578"/>
    </row>
    <row r="120" spans="3:50" s="6" customFormat="1" ht="16.5">
      <c r="C120" s="4"/>
      <c r="D120" s="5"/>
      <c r="E120" s="73"/>
      <c r="F120" s="73"/>
      <c r="G120" s="73"/>
      <c r="H120" s="73"/>
      <c r="I120" s="73"/>
      <c r="J120" s="73"/>
      <c r="K120" s="510"/>
      <c r="L120" s="73"/>
      <c r="M120" s="73"/>
      <c r="N120" s="73"/>
      <c r="O120" s="73"/>
      <c r="P120" s="73"/>
      <c r="Q120" s="72"/>
      <c r="R120" s="72"/>
      <c r="S120" s="72"/>
      <c r="T120" s="74"/>
      <c r="U120" s="74"/>
      <c r="V120" s="3"/>
      <c r="W120" s="3"/>
      <c r="X120" s="72"/>
      <c r="Y120" s="72"/>
      <c r="Z120" s="72"/>
      <c r="AA120" s="72"/>
      <c r="AB120" s="3"/>
      <c r="AD120" s="73"/>
      <c r="AE120" s="73"/>
      <c r="AF120" s="73"/>
      <c r="AG120" s="73"/>
      <c r="AH120" s="73"/>
      <c r="AI120" s="73"/>
      <c r="AJ120" s="73"/>
      <c r="AK120" s="73"/>
      <c r="AM120" s="415"/>
      <c r="AN120" s="578"/>
      <c r="AP120" s="145"/>
      <c r="AQ120" s="73"/>
      <c r="AR120" s="145"/>
      <c r="AS120" s="145"/>
      <c r="AT120" s="73"/>
      <c r="AU120" s="73"/>
      <c r="AV120" s="577"/>
      <c r="AX120" s="577"/>
    </row>
  </sheetData>
  <sheetProtection/>
  <mergeCells count="43">
    <mergeCell ref="AV15:AW15"/>
    <mergeCell ref="C117:C118"/>
    <mergeCell ref="I117:J117"/>
    <mergeCell ref="E119:G119"/>
    <mergeCell ref="AP14:AQ15"/>
    <mergeCell ref="AR14:AR15"/>
    <mergeCell ref="AS14:AU15"/>
    <mergeCell ref="AV14:AX14"/>
    <mergeCell ref="N15:O15"/>
    <mergeCell ref="P15:Q15"/>
    <mergeCell ref="AD15:AE15"/>
    <mergeCell ref="AF15:AG15"/>
    <mergeCell ref="AH15:AI15"/>
    <mergeCell ref="X14:Y15"/>
    <mergeCell ref="Z14:AA15"/>
    <mergeCell ref="AB14:AC15"/>
    <mergeCell ref="AD14:AK14"/>
    <mergeCell ref="AL14:AM15"/>
    <mergeCell ref="AN14:AO15"/>
    <mergeCell ref="AJ15:AK15"/>
    <mergeCell ref="K14:K16"/>
    <mergeCell ref="L14:M15"/>
    <mergeCell ref="N14:S14"/>
    <mergeCell ref="T14:T16"/>
    <mergeCell ref="U14:U16"/>
    <mergeCell ref="V14:W15"/>
    <mergeCell ref="R15:S15"/>
    <mergeCell ref="AP13:AX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B6:AX6"/>
    <mergeCell ref="B7:AX7"/>
    <mergeCell ref="B8:AX8"/>
    <mergeCell ref="B9:AX9"/>
    <mergeCell ref="B10:AX10"/>
    <mergeCell ref="B11:AX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180" verticalDpi="18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20"/>
  <sheetViews>
    <sheetView view="pageBreakPreview" zoomScale="70" zoomScaleSheetLayoutView="70" zoomScalePageLayoutView="0" workbookViewId="0" topLeftCell="A10">
      <pane ySplit="7" topLeftCell="A17" activePane="bottomLeft" state="frozen"/>
      <selection pane="topLeft" activeCell="A10" sqref="A10"/>
      <selection pane="bottomLeft" activeCell="W35" sqref="W35"/>
    </sheetView>
  </sheetViews>
  <sheetFormatPr defaultColWidth="9.140625" defaultRowHeight="15"/>
  <cols>
    <col min="1" max="1" width="3.28125" style="3" customWidth="1"/>
    <col min="2" max="2" width="6.00390625" style="3" customWidth="1"/>
    <col min="3" max="3" width="22.7109375" style="4" customWidth="1"/>
    <col min="4" max="4" width="43.7109375" style="5" customWidth="1"/>
    <col min="5" max="5" width="24.57421875" style="73" hidden="1" customWidth="1"/>
    <col min="6" max="6" width="31.7109375" style="73" hidden="1" customWidth="1"/>
    <col min="7" max="7" width="10.7109375" style="73" hidden="1" customWidth="1"/>
    <col min="8" max="8" width="7.8515625" style="73" hidden="1" customWidth="1"/>
    <col min="9" max="9" width="13.28125" style="73" hidden="1" customWidth="1"/>
    <col min="10" max="10" width="10.57421875" style="73" hidden="1" customWidth="1"/>
    <col min="11" max="11" width="10.57421875" style="510" hidden="1" customWidth="1"/>
    <col min="12" max="12" width="10.8515625" style="73" hidden="1" customWidth="1"/>
    <col min="13" max="13" width="14.57421875" style="73" hidden="1" customWidth="1"/>
    <col min="14" max="14" width="10.57421875" style="73" hidden="1" customWidth="1"/>
    <col min="15" max="15" width="18.00390625" style="73" hidden="1" customWidth="1"/>
    <col min="16" max="16" width="10.421875" style="73" hidden="1" customWidth="1"/>
    <col min="17" max="17" width="15.00390625" style="72" hidden="1" customWidth="1"/>
    <col min="18" max="18" width="10.28125" style="72" hidden="1" customWidth="1"/>
    <col min="19" max="19" width="14.7109375" style="72" hidden="1" customWidth="1"/>
    <col min="20" max="20" width="17.421875" style="74" hidden="1" customWidth="1"/>
    <col min="21" max="21" width="12.28125" style="74" hidden="1" customWidth="1"/>
    <col min="22" max="22" width="9.00390625" style="3" customWidth="1"/>
    <col min="23" max="23" width="12.57421875" style="3" customWidth="1"/>
    <col min="24" max="24" width="10.57421875" style="72" hidden="1" customWidth="1"/>
    <col min="25" max="25" width="12.57421875" style="72" hidden="1" customWidth="1"/>
    <col min="26" max="26" width="9.8515625" style="72" hidden="1" customWidth="1"/>
    <col min="27" max="27" width="12.57421875" style="72" hidden="1" customWidth="1"/>
    <col min="28" max="28" width="11.8515625" style="3" customWidth="1"/>
    <col min="29" max="29" width="14.140625" style="6" customWidth="1"/>
    <col min="30" max="30" width="10.421875" style="72" hidden="1" customWidth="1"/>
    <col min="31" max="31" width="12.140625" style="72" hidden="1" customWidth="1"/>
    <col min="32" max="32" width="11.7109375" style="72" hidden="1" customWidth="1"/>
    <col min="33" max="33" width="17.28125" style="72" hidden="1" customWidth="1"/>
    <col min="34" max="34" width="11.8515625" style="72" hidden="1" customWidth="1"/>
    <col min="35" max="37" width="14.8515625" style="72" hidden="1" customWidth="1"/>
    <col min="38" max="38" width="12.57421875" style="3" customWidth="1"/>
    <col min="39" max="39" width="14.7109375" style="33" customWidth="1"/>
    <col min="40" max="40" width="11.57421875" style="667" customWidth="1"/>
    <col min="41" max="41" width="23.57421875" style="3" customWidth="1"/>
    <col min="42" max="42" width="13.00390625" style="126" hidden="1" customWidth="1"/>
    <col min="43" max="43" width="16.421875" style="72" hidden="1" customWidth="1"/>
    <col min="44" max="44" width="15.421875" style="126" hidden="1" customWidth="1"/>
    <col min="45" max="45" width="10.421875" style="126" hidden="1" customWidth="1"/>
    <col min="46" max="46" width="21.57421875" style="72" hidden="1" customWidth="1"/>
    <col min="47" max="47" width="16.421875" style="72" hidden="1" customWidth="1"/>
    <col min="48" max="48" width="12.57421875" style="7" customWidth="1"/>
    <col min="49" max="49" width="14.140625" style="3" customWidth="1"/>
    <col min="50" max="50" width="19.28125" style="7" customWidth="1"/>
    <col min="51" max="51" width="16.28125" style="3" customWidth="1"/>
    <col min="52" max="52" width="14.421875" style="3" customWidth="1"/>
    <col min="53" max="16384" width="9.140625" style="3" customWidth="1"/>
  </cols>
  <sheetData>
    <row r="1" ht="16.5">
      <c r="AN1" s="2" t="s">
        <v>0</v>
      </c>
    </row>
    <row r="2" spans="4:69" ht="21.75" customHeight="1">
      <c r="D2" s="8"/>
      <c r="E2" s="72"/>
      <c r="F2" s="75"/>
      <c r="I2" s="74"/>
      <c r="J2" s="74"/>
      <c r="K2" s="511"/>
      <c r="L2" s="75"/>
      <c r="M2" s="75"/>
      <c r="N2" s="75"/>
      <c r="O2" s="75"/>
      <c r="P2" s="75"/>
      <c r="Q2" s="75"/>
      <c r="R2" s="75"/>
      <c r="S2" s="75"/>
      <c r="V2" s="9"/>
      <c r="W2" s="9"/>
      <c r="X2" s="75"/>
      <c r="Y2" s="75"/>
      <c r="Z2" s="75"/>
      <c r="AA2" s="75"/>
      <c r="AB2" s="9"/>
      <c r="AN2" s="1" t="s">
        <v>1</v>
      </c>
      <c r="AP2" s="125" t="s">
        <v>0</v>
      </c>
      <c r="AX2" s="3"/>
      <c r="AY2" s="7"/>
      <c r="BB2" s="7"/>
      <c r="BD2" s="667"/>
      <c r="BE2" s="667"/>
      <c r="BF2" s="667"/>
      <c r="BG2" s="667"/>
      <c r="BH2" s="667"/>
      <c r="BI2" s="667"/>
      <c r="BJ2" s="667"/>
      <c r="BK2" s="667"/>
      <c r="BL2" s="667"/>
      <c r="BM2" s="667"/>
      <c r="BN2" s="667"/>
      <c r="BO2" s="667"/>
      <c r="BP2" s="667"/>
      <c r="BQ2" s="667"/>
    </row>
    <row r="3" spans="4:69" ht="15" customHeight="1">
      <c r="D3" s="8"/>
      <c r="E3" s="72"/>
      <c r="F3" s="75"/>
      <c r="I3" s="74"/>
      <c r="J3" s="74"/>
      <c r="K3" s="511"/>
      <c r="L3" s="75"/>
      <c r="M3" s="75"/>
      <c r="N3" s="75"/>
      <c r="O3" s="75"/>
      <c r="P3" s="75"/>
      <c r="Q3" s="75"/>
      <c r="R3" s="75"/>
      <c r="S3" s="75"/>
      <c r="V3" s="9"/>
      <c r="W3" s="9"/>
      <c r="X3" s="75"/>
      <c r="Y3" s="75"/>
      <c r="Z3" s="75"/>
      <c r="AA3" s="75"/>
      <c r="AB3" s="9"/>
      <c r="AN3" s="1" t="s">
        <v>2</v>
      </c>
      <c r="AP3" s="126" t="s">
        <v>1</v>
      </c>
      <c r="AX3" s="3"/>
      <c r="AY3" s="7"/>
      <c r="BB3" s="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</row>
    <row r="4" spans="4:69" ht="16.5">
      <c r="D4" s="8"/>
      <c r="E4" s="72"/>
      <c r="F4" s="75"/>
      <c r="I4" s="74"/>
      <c r="J4" s="74"/>
      <c r="K4" s="511"/>
      <c r="L4" s="75"/>
      <c r="M4" s="75"/>
      <c r="N4" s="75"/>
      <c r="O4" s="75"/>
      <c r="P4" s="75"/>
      <c r="Q4" s="75"/>
      <c r="R4" s="75"/>
      <c r="S4" s="75"/>
      <c r="V4" s="9"/>
      <c r="W4" s="9"/>
      <c r="X4" s="75"/>
      <c r="Y4" s="75"/>
      <c r="Z4" s="75"/>
      <c r="AA4" s="75"/>
      <c r="AB4" s="9"/>
      <c r="AN4" s="1" t="s">
        <v>3</v>
      </c>
      <c r="AP4" s="126" t="s">
        <v>2</v>
      </c>
      <c r="AX4" s="3"/>
      <c r="AY4" s="7"/>
      <c r="BB4" s="7"/>
      <c r="BD4" s="667"/>
      <c r="BE4" s="667"/>
      <c r="BF4" s="667"/>
      <c r="BG4" s="667"/>
      <c r="BH4" s="667"/>
      <c r="BI4" s="667"/>
      <c r="BJ4" s="667"/>
      <c r="BK4" s="667"/>
      <c r="BL4" s="667"/>
      <c r="BM4" s="667"/>
      <c r="BN4" s="667"/>
      <c r="BO4" s="667"/>
      <c r="BP4" s="667"/>
      <c r="BQ4" s="667"/>
    </row>
    <row r="5" spans="4:69" ht="16.5">
      <c r="D5" s="8"/>
      <c r="E5" s="72"/>
      <c r="F5" s="75"/>
      <c r="I5" s="74"/>
      <c r="J5" s="74"/>
      <c r="K5" s="511"/>
      <c r="L5" s="75"/>
      <c r="M5" s="75"/>
      <c r="N5" s="75"/>
      <c r="O5" s="75"/>
      <c r="P5" s="75"/>
      <c r="Q5" s="75"/>
      <c r="R5" s="75"/>
      <c r="S5" s="75"/>
      <c r="V5" s="9"/>
      <c r="W5" s="9"/>
      <c r="X5" s="75"/>
      <c r="Y5" s="75"/>
      <c r="Z5" s="75"/>
      <c r="AA5" s="75"/>
      <c r="AB5" s="9"/>
      <c r="AP5" s="126" t="s">
        <v>3</v>
      </c>
      <c r="AX5" s="3"/>
      <c r="AY5" s="7"/>
      <c r="BB5" s="7"/>
      <c r="BD5" s="667"/>
      <c r="BE5" s="667"/>
      <c r="BF5" s="667"/>
      <c r="BG5" s="667"/>
      <c r="BH5" s="667"/>
      <c r="BI5" s="667"/>
      <c r="BJ5" s="667"/>
      <c r="BK5" s="667"/>
      <c r="BL5" s="667"/>
      <c r="BM5" s="667"/>
      <c r="BN5" s="667"/>
      <c r="BO5" s="667"/>
      <c r="BP5" s="667"/>
      <c r="BQ5" s="667"/>
    </row>
    <row r="6" spans="2:69" ht="15.75">
      <c r="B6" s="758" t="s">
        <v>4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8"/>
      <c r="AS6" s="758"/>
      <c r="AT6" s="758"/>
      <c r="AU6" s="758"/>
      <c r="AV6" s="758"/>
      <c r="AW6" s="758"/>
      <c r="AX6" s="758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667"/>
      <c r="BK6" s="667"/>
      <c r="BL6" s="667"/>
      <c r="BM6" s="667"/>
      <c r="BN6" s="667"/>
      <c r="BO6" s="667"/>
      <c r="BP6" s="667"/>
      <c r="BQ6" s="667"/>
    </row>
    <row r="7" spans="2:69" ht="15.75">
      <c r="B7" s="759" t="s">
        <v>5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759"/>
      <c r="AX7" s="759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667"/>
      <c r="BK7" s="667"/>
      <c r="BL7" s="667"/>
      <c r="BM7" s="667"/>
      <c r="BN7" s="667"/>
      <c r="BO7" s="667"/>
      <c r="BP7" s="667"/>
      <c r="BQ7" s="667"/>
    </row>
    <row r="8" spans="2:69" ht="15.75">
      <c r="B8" s="759" t="s">
        <v>6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  <c r="AD8" s="759"/>
      <c r="AE8" s="759"/>
      <c r="AF8" s="759"/>
      <c r="AG8" s="759"/>
      <c r="AH8" s="759"/>
      <c r="AI8" s="759"/>
      <c r="AJ8" s="759"/>
      <c r="AK8" s="759"/>
      <c r="AL8" s="759"/>
      <c r="AM8" s="759"/>
      <c r="AN8" s="759"/>
      <c r="AO8" s="759"/>
      <c r="AP8" s="759"/>
      <c r="AQ8" s="759"/>
      <c r="AR8" s="759"/>
      <c r="AS8" s="759"/>
      <c r="AT8" s="759"/>
      <c r="AU8" s="759"/>
      <c r="AV8" s="759"/>
      <c r="AW8" s="759"/>
      <c r="AX8" s="759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667"/>
      <c r="BK8" s="667"/>
      <c r="BL8" s="667"/>
      <c r="BM8" s="667"/>
      <c r="BN8" s="667"/>
      <c r="BO8" s="667"/>
      <c r="BP8" s="667"/>
      <c r="BQ8" s="667"/>
    </row>
    <row r="9" spans="2:69" ht="15.75">
      <c r="B9" s="752" t="s">
        <v>139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752"/>
      <c r="AX9" s="75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667"/>
      <c r="BK9" s="667"/>
      <c r="BL9" s="667"/>
      <c r="BM9" s="667"/>
      <c r="BN9" s="667"/>
      <c r="BO9" s="667"/>
      <c r="BP9" s="667"/>
      <c r="BQ9" s="667"/>
    </row>
    <row r="10" spans="2:69" ht="15.75">
      <c r="B10" s="752" t="s">
        <v>392</v>
      </c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752"/>
      <c r="AR10" s="752"/>
      <c r="AS10" s="752"/>
      <c r="AT10" s="752"/>
      <c r="AU10" s="752"/>
      <c r="AV10" s="752"/>
      <c r="AW10" s="752"/>
      <c r="AX10" s="75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667"/>
      <c r="BK10" s="667"/>
      <c r="BL10" s="667"/>
      <c r="BM10" s="667"/>
      <c r="BN10" s="667"/>
      <c r="BO10" s="667"/>
      <c r="BP10" s="667"/>
      <c r="BQ10" s="667"/>
    </row>
    <row r="11" spans="2:69" s="13" customFormat="1" ht="15.75">
      <c r="B11" s="760" t="s">
        <v>7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5"/>
      <c r="BL11" s="15"/>
      <c r="BM11" s="15"/>
      <c r="BN11" s="15"/>
      <c r="BO11" s="15"/>
      <c r="BP11" s="15"/>
      <c r="BQ11" s="15"/>
    </row>
    <row r="12" spans="4:69" ht="13.5" customHeight="1">
      <c r="D12" s="16"/>
      <c r="E12" s="76"/>
      <c r="F12" s="76"/>
      <c r="G12" s="76"/>
      <c r="H12" s="76"/>
      <c r="I12" s="77"/>
      <c r="J12" s="77"/>
      <c r="K12" s="512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17"/>
      <c r="W12" s="17"/>
      <c r="X12" s="76"/>
      <c r="Y12" s="76"/>
      <c r="Z12" s="76"/>
      <c r="AA12" s="76"/>
      <c r="AB12" s="17"/>
      <c r="AC12" s="17"/>
      <c r="AD12" s="76"/>
      <c r="AE12" s="76"/>
      <c r="AF12" s="76"/>
      <c r="AG12" s="76"/>
      <c r="AH12" s="76"/>
      <c r="AI12" s="76"/>
      <c r="AJ12" s="76"/>
      <c r="AK12" s="76"/>
      <c r="AL12" s="17"/>
      <c r="AM12" s="392"/>
      <c r="AN12" s="15"/>
      <c r="AO12" s="17"/>
      <c r="AP12" s="127"/>
      <c r="AQ12" s="76"/>
      <c r="AR12" s="127"/>
      <c r="AS12" s="127"/>
      <c r="AT12" s="76"/>
      <c r="AU12" s="76"/>
      <c r="AV12" s="15"/>
      <c r="AW12" s="17"/>
      <c r="AX12" s="15"/>
      <c r="AY12" s="15"/>
      <c r="AZ12" s="17"/>
      <c r="BA12" s="17"/>
      <c r="BB12" s="15"/>
      <c r="BC12" s="17"/>
      <c r="BD12" s="667"/>
      <c r="BE12" s="667"/>
      <c r="BF12" s="667"/>
      <c r="BG12" s="667"/>
      <c r="BH12" s="667"/>
      <c r="BI12" s="667"/>
      <c r="BJ12" s="667"/>
      <c r="BK12" s="667"/>
      <c r="BL12" s="667"/>
      <c r="BM12" s="667"/>
      <c r="BN12" s="667"/>
      <c r="BO12" s="667"/>
      <c r="BP12" s="667"/>
      <c r="BQ12" s="667"/>
    </row>
    <row r="13" spans="4:50" ht="16.5">
      <c r="D13" s="18"/>
      <c r="E13" s="78"/>
      <c r="F13" s="78"/>
      <c r="G13" s="79"/>
      <c r="H13" s="79"/>
      <c r="I13" s="78"/>
      <c r="J13" s="78"/>
      <c r="K13" s="513"/>
      <c r="L13" s="78"/>
      <c r="M13" s="78"/>
      <c r="N13" s="78"/>
      <c r="O13" s="78"/>
      <c r="P13" s="80"/>
      <c r="AP13" s="751"/>
      <c r="AQ13" s="751"/>
      <c r="AR13" s="751"/>
      <c r="AS13" s="751"/>
      <c r="AT13" s="751"/>
      <c r="AU13" s="751"/>
      <c r="AV13" s="752"/>
      <c r="AW13" s="752"/>
      <c r="AX13" s="752"/>
    </row>
    <row r="14" spans="2:50" s="19" customFormat="1" ht="46.5" customHeight="1">
      <c r="B14" s="735" t="s">
        <v>8</v>
      </c>
      <c r="C14" s="753" t="s">
        <v>9</v>
      </c>
      <c r="D14" s="756" t="s">
        <v>10</v>
      </c>
      <c r="E14" s="757" t="s">
        <v>11</v>
      </c>
      <c r="F14" s="761" t="s">
        <v>270</v>
      </c>
      <c r="G14" s="757" t="s">
        <v>12</v>
      </c>
      <c r="H14" s="757" t="s">
        <v>13</v>
      </c>
      <c r="I14" s="757" t="s">
        <v>14</v>
      </c>
      <c r="J14" s="757" t="s">
        <v>15</v>
      </c>
      <c r="K14" s="764" t="s">
        <v>36</v>
      </c>
      <c r="L14" s="733" t="s">
        <v>314</v>
      </c>
      <c r="M14" s="733"/>
      <c r="N14" s="733" t="s">
        <v>16</v>
      </c>
      <c r="O14" s="733"/>
      <c r="P14" s="733"/>
      <c r="Q14" s="733"/>
      <c r="R14" s="733"/>
      <c r="S14" s="733"/>
      <c r="T14" s="748" t="s">
        <v>17</v>
      </c>
      <c r="U14" s="748" t="s">
        <v>18</v>
      </c>
      <c r="V14" s="735" t="s">
        <v>19</v>
      </c>
      <c r="W14" s="735"/>
      <c r="X14" s="725" t="s">
        <v>20</v>
      </c>
      <c r="Y14" s="737"/>
      <c r="Z14" s="725" t="s">
        <v>21</v>
      </c>
      <c r="AA14" s="737"/>
      <c r="AB14" s="735" t="s">
        <v>22</v>
      </c>
      <c r="AC14" s="735"/>
      <c r="AD14" s="725" t="s">
        <v>140</v>
      </c>
      <c r="AE14" s="736"/>
      <c r="AF14" s="736"/>
      <c r="AG14" s="736"/>
      <c r="AH14" s="736"/>
      <c r="AI14" s="736"/>
      <c r="AJ14" s="736"/>
      <c r="AK14" s="737"/>
      <c r="AL14" s="738" t="s">
        <v>218</v>
      </c>
      <c r="AM14" s="739"/>
      <c r="AN14" s="738" t="s">
        <v>217</v>
      </c>
      <c r="AO14" s="742"/>
      <c r="AP14" s="725" t="s">
        <v>394</v>
      </c>
      <c r="AQ14" s="737"/>
      <c r="AR14" s="746" t="s">
        <v>23</v>
      </c>
      <c r="AS14" s="725" t="s">
        <v>107</v>
      </c>
      <c r="AT14" s="726"/>
      <c r="AU14" s="727"/>
      <c r="AV14" s="731" t="s">
        <v>393</v>
      </c>
      <c r="AW14" s="732"/>
      <c r="AX14" s="732"/>
    </row>
    <row r="15" spans="2:50" s="19" customFormat="1" ht="38.25" customHeight="1">
      <c r="B15" s="735"/>
      <c r="C15" s="754"/>
      <c r="D15" s="756"/>
      <c r="E15" s="757"/>
      <c r="F15" s="761"/>
      <c r="G15" s="757"/>
      <c r="H15" s="757"/>
      <c r="I15" s="757"/>
      <c r="J15" s="757"/>
      <c r="K15" s="765"/>
      <c r="L15" s="733"/>
      <c r="M15" s="733"/>
      <c r="N15" s="733" t="s">
        <v>24</v>
      </c>
      <c r="O15" s="733"/>
      <c r="P15" s="733" t="s">
        <v>25</v>
      </c>
      <c r="Q15" s="733"/>
      <c r="R15" s="733" t="s">
        <v>26</v>
      </c>
      <c r="S15" s="733"/>
      <c r="T15" s="749"/>
      <c r="U15" s="749"/>
      <c r="V15" s="735"/>
      <c r="W15" s="735"/>
      <c r="X15" s="744"/>
      <c r="Y15" s="745"/>
      <c r="Z15" s="744"/>
      <c r="AA15" s="745"/>
      <c r="AB15" s="735"/>
      <c r="AC15" s="735"/>
      <c r="AD15" s="762" t="s">
        <v>220</v>
      </c>
      <c r="AE15" s="763"/>
      <c r="AF15" s="733" t="s">
        <v>27</v>
      </c>
      <c r="AG15" s="733"/>
      <c r="AH15" s="733" t="s">
        <v>168</v>
      </c>
      <c r="AI15" s="733"/>
      <c r="AJ15" s="733" t="s">
        <v>221</v>
      </c>
      <c r="AK15" s="733"/>
      <c r="AL15" s="740"/>
      <c r="AM15" s="741"/>
      <c r="AN15" s="740"/>
      <c r="AO15" s="743"/>
      <c r="AP15" s="744"/>
      <c r="AQ15" s="745"/>
      <c r="AR15" s="747"/>
      <c r="AS15" s="728"/>
      <c r="AT15" s="729"/>
      <c r="AU15" s="730"/>
      <c r="AV15" s="734" t="s">
        <v>28</v>
      </c>
      <c r="AW15" s="734"/>
      <c r="AX15" s="417" t="s">
        <v>29</v>
      </c>
    </row>
    <row r="16" spans="2:50" s="19" customFormat="1" ht="63">
      <c r="B16" s="735"/>
      <c r="C16" s="755"/>
      <c r="D16" s="756"/>
      <c r="E16" s="757"/>
      <c r="F16" s="761"/>
      <c r="G16" s="757"/>
      <c r="H16" s="757"/>
      <c r="I16" s="757"/>
      <c r="J16" s="757"/>
      <c r="K16" s="766"/>
      <c r="L16" s="665" t="s">
        <v>30</v>
      </c>
      <c r="M16" s="665" t="s">
        <v>31</v>
      </c>
      <c r="N16" s="665" t="s">
        <v>30</v>
      </c>
      <c r="O16" s="665" t="s">
        <v>31</v>
      </c>
      <c r="P16" s="665" t="s">
        <v>30</v>
      </c>
      <c r="Q16" s="665" t="s">
        <v>31</v>
      </c>
      <c r="R16" s="665" t="s">
        <v>30</v>
      </c>
      <c r="S16" s="665" t="s">
        <v>31</v>
      </c>
      <c r="T16" s="750"/>
      <c r="U16" s="750"/>
      <c r="V16" s="664" t="s">
        <v>32</v>
      </c>
      <c r="W16" s="664" t="s">
        <v>33</v>
      </c>
      <c r="X16" s="662" t="s">
        <v>32</v>
      </c>
      <c r="Y16" s="662" t="s">
        <v>33</v>
      </c>
      <c r="Z16" s="662" t="s">
        <v>32</v>
      </c>
      <c r="AA16" s="662" t="s">
        <v>33</v>
      </c>
      <c r="AB16" s="663" t="s">
        <v>34</v>
      </c>
      <c r="AC16" s="663" t="s">
        <v>35</v>
      </c>
      <c r="AD16" s="662" t="s">
        <v>30</v>
      </c>
      <c r="AE16" s="662" t="s">
        <v>31</v>
      </c>
      <c r="AF16" s="662" t="s">
        <v>30</v>
      </c>
      <c r="AG16" s="662" t="s">
        <v>31</v>
      </c>
      <c r="AH16" s="662" t="s">
        <v>30</v>
      </c>
      <c r="AI16" s="662" t="s">
        <v>31</v>
      </c>
      <c r="AJ16" s="662" t="s">
        <v>30</v>
      </c>
      <c r="AK16" s="662" t="s">
        <v>31</v>
      </c>
      <c r="AL16" s="663" t="s">
        <v>34</v>
      </c>
      <c r="AM16" s="31" t="s">
        <v>35</v>
      </c>
      <c r="AN16" s="663" t="s">
        <v>34</v>
      </c>
      <c r="AO16" s="663" t="s">
        <v>35</v>
      </c>
      <c r="AP16" s="128" t="s">
        <v>34</v>
      </c>
      <c r="AQ16" s="128" t="s">
        <v>35</v>
      </c>
      <c r="AR16" s="128" t="s">
        <v>34</v>
      </c>
      <c r="AS16" s="128" t="s">
        <v>34</v>
      </c>
      <c r="AT16" s="128" t="s">
        <v>36</v>
      </c>
      <c r="AU16" s="128" t="s">
        <v>35</v>
      </c>
      <c r="AV16" s="663" t="s">
        <v>34</v>
      </c>
      <c r="AW16" s="663" t="s">
        <v>35</v>
      </c>
      <c r="AX16" s="664" t="s">
        <v>164</v>
      </c>
    </row>
    <row r="17" spans="2:50" s="540" customFormat="1" ht="16.5" hidden="1">
      <c r="B17" s="541"/>
      <c r="C17" s="677"/>
      <c r="D17" s="495" t="s">
        <v>324</v>
      </c>
      <c r="E17" s="495" t="s">
        <v>325</v>
      </c>
      <c r="F17" s="543"/>
      <c r="G17" s="498" t="s">
        <v>38</v>
      </c>
      <c r="H17" s="498" t="s">
        <v>38</v>
      </c>
      <c r="I17" s="545">
        <v>53</v>
      </c>
      <c r="J17" s="545">
        <v>30</v>
      </c>
      <c r="K17" s="546">
        <v>93.6</v>
      </c>
      <c r="L17" s="545">
        <v>1575</v>
      </c>
      <c r="M17" s="547">
        <v>147435.75</v>
      </c>
      <c r="N17" s="545">
        <v>500</v>
      </c>
      <c r="O17" s="547">
        <v>33740</v>
      </c>
      <c r="P17" s="545">
        <v>1500</v>
      </c>
      <c r="Q17" s="547">
        <v>104790</v>
      </c>
      <c r="R17" s="545">
        <v>1575</v>
      </c>
      <c r="S17" s="547">
        <v>147435.75</v>
      </c>
      <c r="T17" s="542"/>
      <c r="U17" s="542"/>
      <c r="V17" s="541"/>
      <c r="W17" s="541"/>
      <c r="X17" s="541"/>
      <c r="Y17" s="541"/>
      <c r="Z17" s="541"/>
      <c r="AA17" s="541"/>
      <c r="AB17" s="543"/>
      <c r="AC17" s="543"/>
      <c r="AD17" s="541"/>
      <c r="AE17" s="541"/>
      <c r="AF17" s="541"/>
      <c r="AG17" s="541"/>
      <c r="AH17" s="541"/>
      <c r="AI17" s="541"/>
      <c r="AJ17" s="541"/>
      <c r="AK17" s="541"/>
      <c r="AL17" s="543"/>
      <c r="AM17" s="544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1"/>
    </row>
    <row r="18" spans="2:50" s="540" customFormat="1" ht="16.5" hidden="1">
      <c r="B18" s="541"/>
      <c r="C18" s="677"/>
      <c r="D18" s="495" t="s">
        <v>319</v>
      </c>
      <c r="E18" s="495" t="s">
        <v>53</v>
      </c>
      <c r="F18" s="543"/>
      <c r="G18" s="498" t="s">
        <v>38</v>
      </c>
      <c r="H18" s="498" t="s">
        <v>38</v>
      </c>
      <c r="I18" s="545">
        <v>4</v>
      </c>
      <c r="J18" s="545">
        <v>2</v>
      </c>
      <c r="K18" s="546">
        <v>2939.5</v>
      </c>
      <c r="L18" s="545">
        <v>7</v>
      </c>
      <c r="M18" s="547">
        <v>20576.57</v>
      </c>
      <c r="N18" s="545">
        <v>7</v>
      </c>
      <c r="O18" s="547">
        <v>17715.67</v>
      </c>
      <c r="P18" s="545">
        <v>7</v>
      </c>
      <c r="Q18" s="547">
        <v>17801.91</v>
      </c>
      <c r="R18" s="545">
        <v>7</v>
      </c>
      <c r="S18" s="547">
        <v>20576.57</v>
      </c>
      <c r="T18" s="542"/>
      <c r="U18" s="542"/>
      <c r="V18" s="541"/>
      <c r="W18" s="541"/>
      <c r="X18" s="541"/>
      <c r="Y18" s="541"/>
      <c r="Z18" s="541"/>
      <c r="AA18" s="541"/>
      <c r="AB18" s="543"/>
      <c r="AC18" s="543"/>
      <c r="AD18" s="541"/>
      <c r="AE18" s="541"/>
      <c r="AF18" s="541"/>
      <c r="AG18" s="541"/>
      <c r="AH18" s="541"/>
      <c r="AI18" s="541"/>
      <c r="AJ18" s="541"/>
      <c r="AK18" s="541"/>
      <c r="AL18" s="543"/>
      <c r="AM18" s="544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1"/>
    </row>
    <row r="19" spans="2:52" s="257" customFormat="1" ht="20.25" customHeight="1">
      <c r="B19" s="242"/>
      <c r="C19" s="243" t="s">
        <v>39</v>
      </c>
      <c r="D19" s="244" t="s">
        <v>195</v>
      </c>
      <c r="E19" s="245" t="s">
        <v>196</v>
      </c>
      <c r="F19" s="459"/>
      <c r="G19" s="246" t="s">
        <v>38</v>
      </c>
      <c r="H19" s="246" t="s">
        <v>38</v>
      </c>
      <c r="I19" s="247"/>
      <c r="J19" s="247"/>
      <c r="K19" s="514"/>
      <c r="L19" s="247"/>
      <c r="M19" s="248"/>
      <c r="N19" s="247"/>
      <c r="O19" s="248"/>
      <c r="P19" s="247"/>
      <c r="Q19" s="248"/>
      <c r="R19" s="247"/>
      <c r="S19" s="248"/>
      <c r="T19" s="249" t="s">
        <v>212</v>
      </c>
      <c r="U19" s="249" t="s">
        <v>208</v>
      </c>
      <c r="V19" s="250" t="s">
        <v>213</v>
      </c>
      <c r="W19" s="251">
        <v>43803</v>
      </c>
      <c r="X19" s="252" t="s">
        <v>214</v>
      </c>
      <c r="Y19" s="251">
        <v>43816</v>
      </c>
      <c r="Z19" s="243"/>
      <c r="AA19" s="251"/>
      <c r="AB19" s="253">
        <v>17</v>
      </c>
      <c r="AC19" s="254">
        <v>1585.59</v>
      </c>
      <c r="AD19" s="255"/>
      <c r="AE19" s="254"/>
      <c r="AF19" s="255"/>
      <c r="AG19" s="254"/>
      <c r="AH19" s="255"/>
      <c r="AI19" s="254"/>
      <c r="AJ19" s="254"/>
      <c r="AK19" s="254"/>
      <c r="AL19" s="253">
        <f aca="true" t="shared" si="0" ref="AL19:AM24">AD19+AF19+AH19</f>
        <v>0</v>
      </c>
      <c r="AM19" s="668">
        <f t="shared" si="0"/>
        <v>0</v>
      </c>
      <c r="AN19" s="253">
        <f aca="true" t="shared" si="1" ref="AN19:AO77">AB19+AL19-AV19</f>
        <v>17</v>
      </c>
      <c r="AO19" s="254">
        <f t="shared" si="1"/>
        <v>1585.59</v>
      </c>
      <c r="AP19" s="253">
        <v>0</v>
      </c>
      <c r="AQ19" s="254">
        <v>0</v>
      </c>
      <c r="AR19" s="253"/>
      <c r="AS19" s="253"/>
      <c r="AT19" s="254">
        <v>93.27</v>
      </c>
      <c r="AU19" s="254">
        <f aca="true" t="shared" si="2" ref="AU19:AU82">AS19*AT19</f>
        <v>0</v>
      </c>
      <c r="AV19" s="253">
        <f aca="true" t="shared" si="3" ref="AV19:AV27">AP19+AR19-AS19</f>
        <v>0</v>
      </c>
      <c r="AW19" s="254">
        <f aca="true" t="shared" si="4" ref="AW19:AW26">AV19*AT19</f>
        <v>0</v>
      </c>
      <c r="AX19" s="253">
        <f aca="true" t="shared" si="5" ref="AX19:AX29">AV19</f>
        <v>0</v>
      </c>
      <c r="AY19" s="177">
        <f>AB19+AL19-AN19</f>
        <v>0</v>
      </c>
      <c r="AZ19" s="177">
        <f>AY19-SUM(AX19:AX19)</f>
        <v>0</v>
      </c>
    </row>
    <row r="20" spans="2:52" s="257" customFormat="1" ht="20.25" customHeight="1">
      <c r="B20" s="242"/>
      <c r="C20" s="243" t="s">
        <v>39</v>
      </c>
      <c r="D20" s="244" t="s">
        <v>195</v>
      </c>
      <c r="E20" s="245" t="s">
        <v>196</v>
      </c>
      <c r="F20" s="459"/>
      <c r="G20" s="246" t="s">
        <v>38</v>
      </c>
      <c r="H20" s="246" t="s">
        <v>38</v>
      </c>
      <c r="I20" s="247"/>
      <c r="J20" s="247"/>
      <c r="K20" s="514"/>
      <c r="L20" s="247"/>
      <c r="M20" s="248"/>
      <c r="N20" s="247"/>
      <c r="O20" s="248"/>
      <c r="P20" s="247"/>
      <c r="Q20" s="248"/>
      <c r="R20" s="247"/>
      <c r="S20" s="248"/>
      <c r="T20" s="249" t="s">
        <v>212</v>
      </c>
      <c r="U20" s="249" t="s">
        <v>208</v>
      </c>
      <c r="V20" s="250" t="s">
        <v>230</v>
      </c>
      <c r="W20" s="251">
        <v>43808</v>
      </c>
      <c r="X20" s="252" t="s">
        <v>231</v>
      </c>
      <c r="Y20" s="251">
        <v>43838</v>
      </c>
      <c r="Z20" s="243"/>
      <c r="AA20" s="251"/>
      <c r="AB20" s="253">
        <v>0</v>
      </c>
      <c r="AC20" s="254">
        <v>0</v>
      </c>
      <c r="AD20" s="255"/>
      <c r="AE20" s="254"/>
      <c r="AF20" s="255"/>
      <c r="AG20" s="254"/>
      <c r="AH20" s="255">
        <v>75</v>
      </c>
      <c r="AI20" s="254">
        <v>6691.5</v>
      </c>
      <c r="AJ20" s="254"/>
      <c r="AK20" s="254"/>
      <c r="AL20" s="253">
        <f t="shared" si="0"/>
        <v>75</v>
      </c>
      <c r="AM20" s="668">
        <f t="shared" si="0"/>
        <v>6691.5</v>
      </c>
      <c r="AN20" s="253">
        <f t="shared" si="1"/>
        <v>75</v>
      </c>
      <c r="AO20" s="254">
        <f t="shared" si="1"/>
        <v>6691.5</v>
      </c>
      <c r="AP20" s="253">
        <v>0</v>
      </c>
      <c r="AQ20" s="254">
        <v>0</v>
      </c>
      <c r="AR20" s="253"/>
      <c r="AS20" s="253"/>
      <c r="AT20" s="254">
        <v>89.22</v>
      </c>
      <c r="AU20" s="254">
        <f t="shared" si="2"/>
        <v>0</v>
      </c>
      <c r="AV20" s="253">
        <f t="shared" si="3"/>
        <v>0</v>
      </c>
      <c r="AW20" s="254">
        <f t="shared" si="4"/>
        <v>0</v>
      </c>
      <c r="AX20" s="253">
        <f t="shared" si="5"/>
        <v>0</v>
      </c>
      <c r="AY20" s="177">
        <f aca="true" t="shared" si="6" ref="AY20:AY83">AB20+AL20-AN20</f>
        <v>0</v>
      </c>
      <c r="AZ20" s="177">
        <f aca="true" t="shared" si="7" ref="AZ20:AZ83">AY20-SUM(AX20:AX20)</f>
        <v>0</v>
      </c>
    </row>
    <row r="21" spans="2:52" s="210" customFormat="1" ht="20.25" customHeight="1">
      <c r="B21" s="195"/>
      <c r="C21" s="196" t="s">
        <v>39</v>
      </c>
      <c r="D21" s="197" t="s">
        <v>236</v>
      </c>
      <c r="E21" s="198" t="s">
        <v>235</v>
      </c>
      <c r="F21" s="460"/>
      <c r="G21" s="199" t="s">
        <v>38</v>
      </c>
      <c r="H21" s="199" t="s">
        <v>38</v>
      </c>
      <c r="I21" s="200">
        <v>6</v>
      </c>
      <c r="J21" s="200">
        <v>4</v>
      </c>
      <c r="K21" s="515">
        <v>1361.5</v>
      </c>
      <c r="L21" s="200">
        <v>24</v>
      </c>
      <c r="M21" s="201">
        <v>32676.96</v>
      </c>
      <c r="N21" s="200"/>
      <c r="O21" s="201"/>
      <c r="P21" s="200">
        <v>8</v>
      </c>
      <c r="Q21" s="201">
        <v>23446.56</v>
      </c>
      <c r="R21" s="200">
        <v>8</v>
      </c>
      <c r="S21" s="201">
        <v>10892.32</v>
      </c>
      <c r="T21" s="202" t="s">
        <v>238</v>
      </c>
      <c r="U21" s="202" t="s">
        <v>190</v>
      </c>
      <c r="V21" s="203" t="s">
        <v>233</v>
      </c>
      <c r="W21" s="204">
        <v>43808</v>
      </c>
      <c r="X21" s="205" t="s">
        <v>234</v>
      </c>
      <c r="Y21" s="204">
        <v>43838</v>
      </c>
      <c r="Z21" s="196"/>
      <c r="AA21" s="204"/>
      <c r="AB21" s="206">
        <v>0</v>
      </c>
      <c r="AC21" s="207">
        <v>0</v>
      </c>
      <c r="AD21" s="208"/>
      <c r="AE21" s="207"/>
      <c r="AF21" s="208"/>
      <c r="AG21" s="207"/>
      <c r="AH21" s="208">
        <v>8</v>
      </c>
      <c r="AI21" s="207">
        <v>3191.76</v>
      </c>
      <c r="AJ21" s="207"/>
      <c r="AK21" s="207"/>
      <c r="AL21" s="206">
        <f t="shared" si="0"/>
        <v>8</v>
      </c>
      <c r="AM21" s="416">
        <f t="shared" si="0"/>
        <v>3191.76</v>
      </c>
      <c r="AN21" s="206">
        <f t="shared" si="1"/>
        <v>8</v>
      </c>
      <c r="AO21" s="207">
        <f t="shared" si="1"/>
        <v>3191.76</v>
      </c>
      <c r="AP21" s="206">
        <v>0</v>
      </c>
      <c r="AQ21" s="207">
        <v>0</v>
      </c>
      <c r="AR21" s="206"/>
      <c r="AS21" s="206"/>
      <c r="AT21" s="207">
        <v>398.97</v>
      </c>
      <c r="AU21" s="207">
        <f t="shared" si="2"/>
        <v>0</v>
      </c>
      <c r="AV21" s="206">
        <f t="shared" si="3"/>
        <v>0</v>
      </c>
      <c r="AW21" s="207">
        <f t="shared" si="4"/>
        <v>0</v>
      </c>
      <c r="AX21" s="206">
        <f t="shared" si="5"/>
        <v>0</v>
      </c>
      <c r="AY21" s="177">
        <f t="shared" si="6"/>
        <v>0</v>
      </c>
      <c r="AZ21" s="177">
        <f t="shared" si="7"/>
        <v>0</v>
      </c>
    </row>
    <row r="22" spans="2:52" s="210" customFormat="1" ht="20.25" customHeight="1">
      <c r="B22" s="195"/>
      <c r="C22" s="196" t="s">
        <v>39</v>
      </c>
      <c r="D22" s="197" t="s">
        <v>236</v>
      </c>
      <c r="E22" s="198" t="s">
        <v>235</v>
      </c>
      <c r="F22" s="460" t="s">
        <v>356</v>
      </c>
      <c r="G22" s="199" t="s">
        <v>38</v>
      </c>
      <c r="H22" s="199" t="s">
        <v>38</v>
      </c>
      <c r="I22" s="200"/>
      <c r="J22" s="200"/>
      <c r="K22" s="515"/>
      <c r="L22" s="200"/>
      <c r="M22" s="201"/>
      <c r="N22" s="200"/>
      <c r="O22" s="201"/>
      <c r="P22" s="200"/>
      <c r="Q22" s="201"/>
      <c r="R22" s="200"/>
      <c r="S22" s="201"/>
      <c r="T22" s="202" t="s">
        <v>352</v>
      </c>
      <c r="U22" s="202" t="s">
        <v>353</v>
      </c>
      <c r="V22" s="203" t="s">
        <v>354</v>
      </c>
      <c r="W22" s="204">
        <v>43885</v>
      </c>
      <c r="X22" s="205" t="s">
        <v>355</v>
      </c>
      <c r="Y22" s="204">
        <v>43924</v>
      </c>
      <c r="Z22" s="196"/>
      <c r="AA22" s="204"/>
      <c r="AB22" s="206">
        <v>0</v>
      </c>
      <c r="AC22" s="207">
        <v>0</v>
      </c>
      <c r="AD22" s="208"/>
      <c r="AE22" s="207"/>
      <c r="AF22" s="208">
        <v>159</v>
      </c>
      <c r="AG22" s="207">
        <v>69241.32</v>
      </c>
      <c r="AH22" s="208"/>
      <c r="AI22" s="207"/>
      <c r="AJ22" s="207"/>
      <c r="AK22" s="207"/>
      <c r="AL22" s="206">
        <f>AD22+AF22+AH22</f>
        <v>159</v>
      </c>
      <c r="AM22" s="416">
        <f>AE22+AG22+AI22</f>
        <v>69241.32</v>
      </c>
      <c r="AN22" s="206">
        <f>AB22+AL22-AV22</f>
        <v>0</v>
      </c>
      <c r="AO22" s="207">
        <f>AC22+AM22-AW22</f>
        <v>0</v>
      </c>
      <c r="AP22" s="206">
        <v>159</v>
      </c>
      <c r="AQ22" s="207">
        <v>69241.32</v>
      </c>
      <c r="AR22" s="206"/>
      <c r="AS22" s="206"/>
      <c r="AT22" s="207">
        <v>435.48</v>
      </c>
      <c r="AU22" s="207">
        <f t="shared" si="2"/>
        <v>0</v>
      </c>
      <c r="AV22" s="206">
        <f t="shared" si="3"/>
        <v>159</v>
      </c>
      <c r="AW22" s="207">
        <f t="shared" si="4"/>
        <v>69241.32</v>
      </c>
      <c r="AX22" s="206">
        <f t="shared" si="5"/>
        <v>159</v>
      </c>
      <c r="AY22" s="177">
        <f t="shared" si="6"/>
        <v>159</v>
      </c>
      <c r="AZ22" s="177">
        <f t="shared" si="7"/>
        <v>0</v>
      </c>
    </row>
    <row r="23" spans="2:52" s="210" customFormat="1" ht="20.25" customHeight="1">
      <c r="B23" s="195"/>
      <c r="C23" s="196" t="s">
        <v>39</v>
      </c>
      <c r="D23" s="197" t="s">
        <v>236</v>
      </c>
      <c r="E23" s="198" t="s">
        <v>235</v>
      </c>
      <c r="F23" s="460" t="s">
        <v>356</v>
      </c>
      <c r="G23" s="199" t="s">
        <v>38</v>
      </c>
      <c r="H23" s="199" t="s">
        <v>38</v>
      </c>
      <c r="I23" s="200"/>
      <c r="J23" s="200"/>
      <c r="K23" s="515"/>
      <c r="L23" s="200"/>
      <c r="M23" s="201"/>
      <c r="N23" s="200"/>
      <c r="O23" s="201"/>
      <c r="P23" s="200"/>
      <c r="Q23" s="201"/>
      <c r="R23" s="200"/>
      <c r="S23" s="201"/>
      <c r="T23" s="202" t="s">
        <v>238</v>
      </c>
      <c r="U23" s="202" t="s">
        <v>190</v>
      </c>
      <c r="V23" s="203" t="s">
        <v>375</v>
      </c>
      <c r="W23" s="204">
        <v>43920</v>
      </c>
      <c r="X23" s="205" t="s">
        <v>376</v>
      </c>
      <c r="Y23" s="204">
        <v>43938</v>
      </c>
      <c r="Z23" s="196"/>
      <c r="AA23" s="204"/>
      <c r="AB23" s="206">
        <v>0</v>
      </c>
      <c r="AC23" s="207">
        <v>0</v>
      </c>
      <c r="AD23" s="208"/>
      <c r="AE23" s="207"/>
      <c r="AF23" s="208"/>
      <c r="AG23" s="207"/>
      <c r="AH23" s="208">
        <v>11</v>
      </c>
      <c r="AI23" s="207">
        <v>4388.67</v>
      </c>
      <c r="AJ23" s="207"/>
      <c r="AK23" s="207"/>
      <c r="AL23" s="206">
        <f>AD23+AF23+AH23</f>
        <v>11</v>
      </c>
      <c r="AM23" s="416">
        <f>AE23+AG23+AI23</f>
        <v>4388.67</v>
      </c>
      <c r="AN23" s="206">
        <f>AB23+AL23-AV23</f>
        <v>0</v>
      </c>
      <c r="AO23" s="207">
        <f>AC23+AM23-AW23</f>
        <v>0</v>
      </c>
      <c r="AP23" s="206">
        <v>11</v>
      </c>
      <c r="AQ23" s="207">
        <v>4388.67</v>
      </c>
      <c r="AR23" s="206"/>
      <c r="AS23" s="206"/>
      <c r="AT23" s="207">
        <v>398.97</v>
      </c>
      <c r="AU23" s="207">
        <f>AS23*AT23</f>
        <v>0</v>
      </c>
      <c r="AV23" s="206">
        <f>AP23+AR23-AS23</f>
        <v>11</v>
      </c>
      <c r="AW23" s="207">
        <f>AV23*AT23</f>
        <v>4388.67</v>
      </c>
      <c r="AX23" s="206">
        <f t="shared" si="5"/>
        <v>11</v>
      </c>
      <c r="AY23" s="177">
        <f t="shared" si="6"/>
        <v>11</v>
      </c>
      <c r="AZ23" s="177">
        <f t="shared" si="7"/>
        <v>0</v>
      </c>
    </row>
    <row r="24" spans="2:52" s="300" customFormat="1" ht="20.25" customHeight="1">
      <c r="B24" s="289"/>
      <c r="C24" s="290" t="s">
        <v>39</v>
      </c>
      <c r="D24" s="583" t="s">
        <v>237</v>
      </c>
      <c r="E24" s="291" t="s">
        <v>235</v>
      </c>
      <c r="F24" s="474"/>
      <c r="G24" s="292" t="s">
        <v>38</v>
      </c>
      <c r="H24" s="292" t="s">
        <v>38</v>
      </c>
      <c r="I24" s="293">
        <v>5</v>
      </c>
      <c r="J24" s="293">
        <v>4</v>
      </c>
      <c r="K24" s="529">
        <v>5190.9</v>
      </c>
      <c r="L24" s="293">
        <v>21</v>
      </c>
      <c r="M24" s="294">
        <v>109008.27</v>
      </c>
      <c r="N24" s="293"/>
      <c r="O24" s="294"/>
      <c r="P24" s="293">
        <v>10</v>
      </c>
      <c r="Q24" s="294">
        <v>124293.2</v>
      </c>
      <c r="R24" s="293">
        <v>20</v>
      </c>
      <c r="S24" s="294">
        <v>103317.4</v>
      </c>
      <c r="T24" s="584" t="s">
        <v>239</v>
      </c>
      <c r="U24" s="584" t="s">
        <v>190</v>
      </c>
      <c r="V24" s="295" t="s">
        <v>233</v>
      </c>
      <c r="W24" s="296">
        <v>43808</v>
      </c>
      <c r="X24" s="301" t="s">
        <v>234</v>
      </c>
      <c r="Y24" s="296">
        <v>43838</v>
      </c>
      <c r="Z24" s="290"/>
      <c r="AA24" s="296"/>
      <c r="AB24" s="297">
        <v>0</v>
      </c>
      <c r="AC24" s="298">
        <v>0</v>
      </c>
      <c r="AD24" s="299"/>
      <c r="AE24" s="298"/>
      <c r="AF24" s="299"/>
      <c r="AG24" s="298"/>
      <c r="AH24" s="299">
        <v>77</v>
      </c>
      <c r="AI24" s="298">
        <v>70401.87</v>
      </c>
      <c r="AJ24" s="298"/>
      <c r="AK24" s="298"/>
      <c r="AL24" s="297">
        <f t="shared" si="0"/>
        <v>77</v>
      </c>
      <c r="AM24" s="669">
        <f t="shared" si="0"/>
        <v>70401.87</v>
      </c>
      <c r="AN24" s="297">
        <f t="shared" si="1"/>
        <v>69</v>
      </c>
      <c r="AO24" s="298">
        <f t="shared" si="1"/>
        <v>63087.39</v>
      </c>
      <c r="AP24" s="297">
        <v>28</v>
      </c>
      <c r="AQ24" s="298">
        <v>25600.68</v>
      </c>
      <c r="AR24" s="297"/>
      <c r="AS24" s="297">
        <v>20</v>
      </c>
      <c r="AT24" s="298">
        <v>914.31</v>
      </c>
      <c r="AU24" s="298">
        <f t="shared" si="2"/>
        <v>18286.199999999997</v>
      </c>
      <c r="AV24" s="297">
        <f t="shared" si="3"/>
        <v>8</v>
      </c>
      <c r="AW24" s="298">
        <f t="shared" si="4"/>
        <v>7314.48</v>
      </c>
      <c r="AX24" s="297">
        <f t="shared" si="5"/>
        <v>8</v>
      </c>
      <c r="AY24" s="177">
        <f t="shared" si="6"/>
        <v>8</v>
      </c>
      <c r="AZ24" s="177">
        <f t="shared" si="7"/>
        <v>0</v>
      </c>
    </row>
    <row r="25" spans="2:52" s="300" customFormat="1" ht="20.25" customHeight="1">
      <c r="B25" s="289"/>
      <c r="C25" s="290" t="s">
        <v>39</v>
      </c>
      <c r="D25" s="583" t="s">
        <v>237</v>
      </c>
      <c r="E25" s="291" t="s">
        <v>235</v>
      </c>
      <c r="F25" s="474" t="s">
        <v>356</v>
      </c>
      <c r="G25" s="292" t="s">
        <v>38</v>
      </c>
      <c r="H25" s="292" t="s">
        <v>38</v>
      </c>
      <c r="I25" s="293"/>
      <c r="J25" s="293"/>
      <c r="K25" s="529"/>
      <c r="L25" s="293"/>
      <c r="M25" s="294"/>
      <c r="N25" s="293"/>
      <c r="O25" s="294"/>
      <c r="P25" s="293"/>
      <c r="Q25" s="294"/>
      <c r="R25" s="293"/>
      <c r="S25" s="294"/>
      <c r="T25" s="584" t="s">
        <v>357</v>
      </c>
      <c r="U25" s="584" t="s">
        <v>178</v>
      </c>
      <c r="V25" s="295" t="s">
        <v>354</v>
      </c>
      <c r="W25" s="296">
        <v>43885</v>
      </c>
      <c r="X25" s="301" t="s">
        <v>355</v>
      </c>
      <c r="Y25" s="296">
        <v>43924</v>
      </c>
      <c r="Z25" s="290"/>
      <c r="AA25" s="296"/>
      <c r="AB25" s="297">
        <v>0</v>
      </c>
      <c r="AC25" s="298">
        <v>0</v>
      </c>
      <c r="AD25" s="299"/>
      <c r="AE25" s="298"/>
      <c r="AF25" s="299">
        <v>137</v>
      </c>
      <c r="AG25" s="298">
        <v>131252.85</v>
      </c>
      <c r="AH25" s="299"/>
      <c r="AI25" s="298"/>
      <c r="AJ25" s="298"/>
      <c r="AK25" s="298"/>
      <c r="AL25" s="297">
        <f>AD25+AF25+AH25</f>
        <v>137</v>
      </c>
      <c r="AM25" s="669">
        <f>AE25+AG25+AI25</f>
        <v>131252.85</v>
      </c>
      <c r="AN25" s="297">
        <f>AB25+AL25-AV25</f>
        <v>0</v>
      </c>
      <c r="AO25" s="298">
        <f>AC25+AM25-AW25</f>
        <v>0</v>
      </c>
      <c r="AP25" s="297">
        <v>137</v>
      </c>
      <c r="AQ25" s="298">
        <v>131252.85</v>
      </c>
      <c r="AR25" s="297"/>
      <c r="AS25" s="297"/>
      <c r="AT25" s="298">
        <v>958.05</v>
      </c>
      <c r="AU25" s="298">
        <f t="shared" si="2"/>
        <v>0</v>
      </c>
      <c r="AV25" s="297">
        <f t="shared" si="3"/>
        <v>137</v>
      </c>
      <c r="AW25" s="298">
        <f t="shared" si="4"/>
        <v>131252.85</v>
      </c>
      <c r="AX25" s="297">
        <f t="shared" si="5"/>
        <v>137</v>
      </c>
      <c r="AY25" s="177">
        <f t="shared" si="6"/>
        <v>137</v>
      </c>
      <c r="AZ25" s="177">
        <f t="shared" si="7"/>
        <v>0</v>
      </c>
    </row>
    <row r="26" spans="2:52" s="300" customFormat="1" ht="20.25" customHeight="1">
      <c r="B26" s="289"/>
      <c r="C26" s="290" t="s">
        <v>39</v>
      </c>
      <c r="D26" s="583" t="s">
        <v>237</v>
      </c>
      <c r="E26" s="291" t="s">
        <v>235</v>
      </c>
      <c r="F26" s="474" t="s">
        <v>356</v>
      </c>
      <c r="G26" s="292" t="s">
        <v>38</v>
      </c>
      <c r="H26" s="292" t="s">
        <v>38</v>
      </c>
      <c r="I26" s="293"/>
      <c r="J26" s="293"/>
      <c r="K26" s="529"/>
      <c r="L26" s="293"/>
      <c r="M26" s="294"/>
      <c r="N26" s="293"/>
      <c r="O26" s="294"/>
      <c r="P26" s="293"/>
      <c r="Q26" s="294"/>
      <c r="R26" s="293"/>
      <c r="S26" s="294"/>
      <c r="T26" s="584" t="s">
        <v>357</v>
      </c>
      <c r="U26" s="584" t="s">
        <v>178</v>
      </c>
      <c r="V26" s="295" t="s">
        <v>375</v>
      </c>
      <c r="W26" s="296">
        <v>43920</v>
      </c>
      <c r="X26" s="301" t="s">
        <v>376</v>
      </c>
      <c r="Y26" s="296">
        <v>43938</v>
      </c>
      <c r="Z26" s="290"/>
      <c r="AA26" s="296"/>
      <c r="AB26" s="297">
        <v>0</v>
      </c>
      <c r="AC26" s="298">
        <v>0</v>
      </c>
      <c r="AD26" s="299"/>
      <c r="AE26" s="298"/>
      <c r="AF26" s="299"/>
      <c r="AG26" s="298"/>
      <c r="AH26" s="299">
        <v>16</v>
      </c>
      <c r="AI26" s="298">
        <v>14628.96</v>
      </c>
      <c r="AJ26" s="298"/>
      <c r="AK26" s="298"/>
      <c r="AL26" s="297">
        <f>AD26+AF26+AH26</f>
        <v>16</v>
      </c>
      <c r="AM26" s="669">
        <f>AE26+AG26+AI26</f>
        <v>14628.96</v>
      </c>
      <c r="AN26" s="297">
        <f>AB26+AL26-AV26</f>
        <v>0</v>
      </c>
      <c r="AO26" s="298">
        <f>AC26+AM26-AW26</f>
        <v>0</v>
      </c>
      <c r="AP26" s="297">
        <v>16</v>
      </c>
      <c r="AQ26" s="298">
        <v>14628.96</v>
      </c>
      <c r="AR26" s="297"/>
      <c r="AS26" s="297"/>
      <c r="AT26" s="298">
        <v>914.31</v>
      </c>
      <c r="AU26" s="298">
        <f t="shared" si="2"/>
        <v>0</v>
      </c>
      <c r="AV26" s="297">
        <f t="shared" si="3"/>
        <v>16</v>
      </c>
      <c r="AW26" s="298">
        <f t="shared" si="4"/>
        <v>14628.96</v>
      </c>
      <c r="AX26" s="297">
        <f>AV26</f>
        <v>16</v>
      </c>
      <c r="AY26" s="177">
        <f t="shared" si="6"/>
        <v>16</v>
      </c>
      <c r="AZ26" s="177">
        <f t="shared" si="7"/>
        <v>0</v>
      </c>
    </row>
    <row r="27" spans="2:52" s="161" customFormat="1" ht="20.25" customHeight="1">
      <c r="B27" s="146"/>
      <c r="C27" s="147" t="s">
        <v>39</v>
      </c>
      <c r="D27" s="148" t="s">
        <v>170</v>
      </c>
      <c r="E27" s="149" t="s">
        <v>129</v>
      </c>
      <c r="F27" s="461"/>
      <c r="G27" s="150" t="s">
        <v>38</v>
      </c>
      <c r="H27" s="150" t="s">
        <v>38</v>
      </c>
      <c r="I27" s="151"/>
      <c r="J27" s="151"/>
      <c r="K27" s="516"/>
      <c r="L27" s="151"/>
      <c r="M27" s="152"/>
      <c r="N27" s="151"/>
      <c r="O27" s="152"/>
      <c r="P27" s="151"/>
      <c r="Q27" s="152"/>
      <c r="R27" s="151"/>
      <c r="S27" s="152"/>
      <c r="T27" s="153" t="s">
        <v>189</v>
      </c>
      <c r="U27" s="153" t="s">
        <v>190</v>
      </c>
      <c r="V27" s="154" t="s">
        <v>187</v>
      </c>
      <c r="W27" s="155">
        <v>43727</v>
      </c>
      <c r="X27" s="156" t="s">
        <v>188</v>
      </c>
      <c r="Y27" s="155">
        <v>43746</v>
      </c>
      <c r="Z27" s="147"/>
      <c r="AA27" s="155"/>
      <c r="AB27" s="157">
        <v>3</v>
      </c>
      <c r="AC27" s="158">
        <v>2742.9300000000003</v>
      </c>
      <c r="AD27" s="159"/>
      <c r="AE27" s="158"/>
      <c r="AF27" s="159"/>
      <c r="AG27" s="158"/>
      <c r="AH27" s="159"/>
      <c r="AI27" s="158"/>
      <c r="AJ27" s="158"/>
      <c r="AK27" s="158"/>
      <c r="AL27" s="157">
        <f aca="true" t="shared" si="8" ref="AL27:AM37">AD27+AF27+AH27+AJ27</f>
        <v>0</v>
      </c>
      <c r="AM27" s="395">
        <f t="shared" si="8"/>
        <v>0</v>
      </c>
      <c r="AN27" s="157">
        <f t="shared" si="1"/>
        <v>3</v>
      </c>
      <c r="AO27" s="158">
        <f t="shared" si="1"/>
        <v>2742.9300000000003</v>
      </c>
      <c r="AP27" s="157">
        <v>3</v>
      </c>
      <c r="AQ27" s="158">
        <v>2742.9300000000003</v>
      </c>
      <c r="AR27" s="157"/>
      <c r="AS27" s="157">
        <v>3</v>
      </c>
      <c r="AT27" s="158">
        <v>914.3100000000001</v>
      </c>
      <c r="AU27" s="158">
        <f t="shared" si="2"/>
        <v>2742.9300000000003</v>
      </c>
      <c r="AV27" s="157">
        <f t="shared" si="3"/>
        <v>0</v>
      </c>
      <c r="AW27" s="158">
        <f>AT27*AV27</f>
        <v>0</v>
      </c>
      <c r="AX27" s="157">
        <f t="shared" si="5"/>
        <v>0</v>
      </c>
      <c r="AY27" s="177">
        <f t="shared" si="6"/>
        <v>0</v>
      </c>
      <c r="AZ27" s="177">
        <f t="shared" si="7"/>
        <v>0</v>
      </c>
    </row>
    <row r="28" spans="2:52" s="240" customFormat="1" ht="20.25" customHeight="1">
      <c r="B28" s="226"/>
      <c r="C28" s="227" t="s">
        <v>39</v>
      </c>
      <c r="D28" s="228" t="s">
        <v>128</v>
      </c>
      <c r="E28" s="229" t="s">
        <v>129</v>
      </c>
      <c r="F28" s="462"/>
      <c r="G28" s="230" t="s">
        <v>38</v>
      </c>
      <c r="H28" s="230" t="s">
        <v>38</v>
      </c>
      <c r="I28" s="231"/>
      <c r="J28" s="231"/>
      <c r="K28" s="517"/>
      <c r="L28" s="231"/>
      <c r="M28" s="232"/>
      <c r="N28" s="231"/>
      <c r="O28" s="232"/>
      <c r="P28" s="231"/>
      <c r="Q28" s="232"/>
      <c r="R28" s="231"/>
      <c r="S28" s="232"/>
      <c r="T28" s="233" t="s">
        <v>174</v>
      </c>
      <c r="U28" s="233" t="s">
        <v>175</v>
      </c>
      <c r="V28" s="234" t="s">
        <v>171</v>
      </c>
      <c r="W28" s="235">
        <v>43704</v>
      </c>
      <c r="X28" s="241" t="s">
        <v>172</v>
      </c>
      <c r="Y28" s="235">
        <v>43711</v>
      </c>
      <c r="Z28" s="227" t="s">
        <v>173</v>
      </c>
      <c r="AA28" s="235">
        <v>43711</v>
      </c>
      <c r="AB28" s="236">
        <v>55</v>
      </c>
      <c r="AC28" s="237">
        <v>53335.15</v>
      </c>
      <c r="AD28" s="238"/>
      <c r="AE28" s="237"/>
      <c r="AF28" s="238"/>
      <c r="AG28" s="237"/>
      <c r="AH28" s="238"/>
      <c r="AI28" s="237"/>
      <c r="AJ28" s="237"/>
      <c r="AK28" s="237"/>
      <c r="AL28" s="236">
        <f t="shared" si="8"/>
        <v>0</v>
      </c>
      <c r="AM28" s="393">
        <f t="shared" si="8"/>
        <v>0</v>
      </c>
      <c r="AN28" s="236">
        <f t="shared" si="1"/>
        <v>55</v>
      </c>
      <c r="AO28" s="237">
        <f t="shared" si="1"/>
        <v>53335.15</v>
      </c>
      <c r="AP28" s="236">
        <v>15</v>
      </c>
      <c r="AQ28" s="237">
        <v>14545.95</v>
      </c>
      <c r="AR28" s="236"/>
      <c r="AS28" s="236">
        <v>15</v>
      </c>
      <c r="AT28" s="237">
        <v>969.73</v>
      </c>
      <c r="AU28" s="237">
        <f t="shared" si="2"/>
        <v>14545.95</v>
      </c>
      <c r="AV28" s="236">
        <f>AP28+AR28-AS28</f>
        <v>0</v>
      </c>
      <c r="AW28" s="237">
        <f>AT28*AV28</f>
        <v>0</v>
      </c>
      <c r="AX28" s="236">
        <f t="shared" si="5"/>
        <v>0</v>
      </c>
      <c r="AY28" s="177">
        <f t="shared" si="6"/>
        <v>0</v>
      </c>
      <c r="AZ28" s="177">
        <f t="shared" si="7"/>
        <v>0</v>
      </c>
    </row>
    <row r="29" spans="2:52" s="240" customFormat="1" ht="20.25" customHeight="1">
      <c r="B29" s="226"/>
      <c r="C29" s="227" t="s">
        <v>39</v>
      </c>
      <c r="D29" s="228" t="s">
        <v>128</v>
      </c>
      <c r="E29" s="229" t="s">
        <v>129</v>
      </c>
      <c r="F29" s="462"/>
      <c r="G29" s="230" t="s">
        <v>38</v>
      </c>
      <c r="H29" s="230" t="s">
        <v>38</v>
      </c>
      <c r="I29" s="231"/>
      <c r="J29" s="231"/>
      <c r="K29" s="517"/>
      <c r="L29" s="231"/>
      <c r="M29" s="232"/>
      <c r="N29" s="231"/>
      <c r="O29" s="232"/>
      <c r="P29" s="231"/>
      <c r="Q29" s="232"/>
      <c r="R29" s="231"/>
      <c r="S29" s="232"/>
      <c r="T29" s="233" t="s">
        <v>232</v>
      </c>
      <c r="U29" s="233" t="s">
        <v>175</v>
      </c>
      <c r="V29" s="234" t="s">
        <v>233</v>
      </c>
      <c r="W29" s="235">
        <v>43808</v>
      </c>
      <c r="X29" s="241" t="s">
        <v>234</v>
      </c>
      <c r="Y29" s="235">
        <v>43838</v>
      </c>
      <c r="Z29" s="227"/>
      <c r="AA29" s="235"/>
      <c r="AB29" s="236">
        <v>0</v>
      </c>
      <c r="AC29" s="237">
        <v>0</v>
      </c>
      <c r="AD29" s="238"/>
      <c r="AE29" s="237"/>
      <c r="AF29" s="238"/>
      <c r="AG29" s="237"/>
      <c r="AH29" s="238">
        <v>54</v>
      </c>
      <c r="AI29" s="237">
        <v>52365.42</v>
      </c>
      <c r="AJ29" s="237"/>
      <c r="AK29" s="237"/>
      <c r="AL29" s="236">
        <f t="shared" si="8"/>
        <v>54</v>
      </c>
      <c r="AM29" s="393">
        <f t="shared" si="8"/>
        <v>52365.42</v>
      </c>
      <c r="AN29" s="236">
        <f t="shared" si="1"/>
        <v>0</v>
      </c>
      <c r="AO29" s="237">
        <f t="shared" si="1"/>
        <v>0</v>
      </c>
      <c r="AP29" s="236">
        <v>54</v>
      </c>
      <c r="AQ29" s="237">
        <v>52365.42</v>
      </c>
      <c r="AR29" s="236"/>
      <c r="AS29" s="236"/>
      <c r="AT29" s="237">
        <v>969.73</v>
      </c>
      <c r="AU29" s="237">
        <f>AS29*AT29</f>
        <v>0</v>
      </c>
      <c r="AV29" s="236">
        <f>AP29+AR29-AS29</f>
        <v>54</v>
      </c>
      <c r="AW29" s="237">
        <f>AT29*AV29</f>
        <v>52365.42</v>
      </c>
      <c r="AX29" s="236">
        <f t="shared" si="5"/>
        <v>54</v>
      </c>
      <c r="AY29" s="177">
        <f t="shared" si="6"/>
        <v>54</v>
      </c>
      <c r="AZ29" s="177">
        <f t="shared" si="7"/>
        <v>0</v>
      </c>
    </row>
    <row r="30" spans="2:52" s="492" customFormat="1" ht="20.25" customHeight="1" hidden="1">
      <c r="B30" s="493"/>
      <c r="C30" s="494"/>
      <c r="D30" s="495" t="s">
        <v>322</v>
      </c>
      <c r="E30" s="496" t="s">
        <v>80</v>
      </c>
      <c r="F30" s="497"/>
      <c r="G30" s="498" t="s">
        <v>38</v>
      </c>
      <c r="H30" s="498" t="s">
        <v>38</v>
      </c>
      <c r="I30" s="499"/>
      <c r="J30" s="499"/>
      <c r="K30" s="531"/>
      <c r="L30" s="499"/>
      <c r="M30" s="500"/>
      <c r="N30" s="499"/>
      <c r="O30" s="500"/>
      <c r="P30" s="499">
        <v>210</v>
      </c>
      <c r="Q30" s="500">
        <v>18883.2</v>
      </c>
      <c r="R30" s="499"/>
      <c r="S30" s="500"/>
      <c r="T30" s="501"/>
      <c r="U30" s="501"/>
      <c r="V30" s="502"/>
      <c r="W30" s="503"/>
      <c r="X30" s="504"/>
      <c r="Y30" s="503"/>
      <c r="Z30" s="494"/>
      <c r="AA30" s="503"/>
      <c r="AB30" s="505"/>
      <c r="AC30" s="506"/>
      <c r="AD30" s="507"/>
      <c r="AE30" s="506"/>
      <c r="AF30" s="507"/>
      <c r="AG30" s="506"/>
      <c r="AH30" s="507"/>
      <c r="AI30" s="506"/>
      <c r="AJ30" s="506"/>
      <c r="AK30" s="506"/>
      <c r="AL30" s="505"/>
      <c r="AM30" s="508"/>
      <c r="AN30" s="505"/>
      <c r="AO30" s="506"/>
      <c r="AP30" s="505"/>
      <c r="AQ30" s="506"/>
      <c r="AR30" s="505"/>
      <c r="AS30" s="505"/>
      <c r="AT30" s="506"/>
      <c r="AU30" s="506"/>
      <c r="AV30" s="505"/>
      <c r="AW30" s="506"/>
      <c r="AX30" s="505"/>
      <c r="AY30" s="177">
        <f t="shared" si="6"/>
        <v>0</v>
      </c>
      <c r="AZ30" s="177">
        <f t="shared" si="7"/>
        <v>0</v>
      </c>
    </row>
    <row r="31" spans="2:52" s="178" customFormat="1" ht="20.25" customHeight="1">
      <c r="B31" s="162"/>
      <c r="C31" s="163" t="s">
        <v>39</v>
      </c>
      <c r="D31" s="164" t="s">
        <v>176</v>
      </c>
      <c r="E31" s="165" t="s">
        <v>80</v>
      </c>
      <c r="F31" s="463"/>
      <c r="G31" s="166" t="s">
        <v>38</v>
      </c>
      <c r="H31" s="166" t="s">
        <v>38</v>
      </c>
      <c r="I31" s="167"/>
      <c r="J31" s="167"/>
      <c r="K31" s="518"/>
      <c r="L31" s="167"/>
      <c r="M31" s="168"/>
      <c r="N31" s="167"/>
      <c r="O31" s="168"/>
      <c r="P31" s="167"/>
      <c r="Q31" s="168"/>
      <c r="R31" s="167"/>
      <c r="S31" s="168"/>
      <c r="T31" s="170" t="s">
        <v>177</v>
      </c>
      <c r="U31" s="170" t="s">
        <v>178</v>
      </c>
      <c r="V31" s="171" t="s">
        <v>179</v>
      </c>
      <c r="W31" s="172">
        <v>43733</v>
      </c>
      <c r="X31" s="173" t="s">
        <v>180</v>
      </c>
      <c r="Y31" s="172">
        <v>43716</v>
      </c>
      <c r="Z31" s="163"/>
      <c r="AA31" s="172"/>
      <c r="AB31" s="174">
        <v>40</v>
      </c>
      <c r="AC31" s="175">
        <v>3646.3999999999996</v>
      </c>
      <c r="AD31" s="176"/>
      <c r="AE31" s="175"/>
      <c r="AF31" s="176"/>
      <c r="AG31" s="175"/>
      <c r="AH31" s="176"/>
      <c r="AI31" s="175"/>
      <c r="AJ31" s="175"/>
      <c r="AK31" s="175"/>
      <c r="AL31" s="174">
        <f t="shared" si="8"/>
        <v>0</v>
      </c>
      <c r="AM31" s="396">
        <f t="shared" si="8"/>
        <v>0</v>
      </c>
      <c r="AN31" s="174">
        <f t="shared" si="1"/>
        <v>40</v>
      </c>
      <c r="AO31" s="175">
        <f t="shared" si="1"/>
        <v>3646.3999999999996</v>
      </c>
      <c r="AP31" s="174">
        <v>0</v>
      </c>
      <c r="AQ31" s="175">
        <v>0</v>
      </c>
      <c r="AR31" s="174"/>
      <c r="AS31" s="174"/>
      <c r="AT31" s="175">
        <v>91.16</v>
      </c>
      <c r="AU31" s="175">
        <f>AS31*AT31</f>
        <v>0</v>
      </c>
      <c r="AV31" s="174">
        <f>AP31+AR31-AS31</f>
        <v>0</v>
      </c>
      <c r="AW31" s="175">
        <f>AT31*AV31</f>
        <v>0</v>
      </c>
      <c r="AX31" s="174">
        <f>AV31</f>
        <v>0</v>
      </c>
      <c r="AY31" s="177">
        <f t="shared" si="6"/>
        <v>0</v>
      </c>
      <c r="AZ31" s="177">
        <f t="shared" si="7"/>
        <v>0</v>
      </c>
    </row>
    <row r="32" spans="2:52" s="492" customFormat="1" ht="20.25" customHeight="1" hidden="1">
      <c r="B32" s="493"/>
      <c r="C32" s="494"/>
      <c r="D32" s="495" t="s">
        <v>323</v>
      </c>
      <c r="E32" s="496" t="s">
        <v>129</v>
      </c>
      <c r="F32" s="497"/>
      <c r="G32" s="498" t="s">
        <v>38</v>
      </c>
      <c r="H32" s="498" t="s">
        <v>38</v>
      </c>
      <c r="I32" s="499">
        <v>16</v>
      </c>
      <c r="J32" s="499">
        <v>12</v>
      </c>
      <c r="K32" s="531">
        <v>2978.4</v>
      </c>
      <c r="L32" s="499">
        <v>192</v>
      </c>
      <c r="M32" s="500">
        <v>571847.04</v>
      </c>
      <c r="N32" s="499">
        <v>22</v>
      </c>
      <c r="O32" s="500">
        <v>171650.16</v>
      </c>
      <c r="P32" s="499">
        <v>72</v>
      </c>
      <c r="Q32" s="500">
        <v>496308.96</v>
      </c>
      <c r="R32" s="499">
        <v>96</v>
      </c>
      <c r="S32" s="500">
        <v>286422.52</v>
      </c>
      <c r="T32" s="501"/>
      <c r="U32" s="501"/>
      <c r="V32" s="502"/>
      <c r="W32" s="503"/>
      <c r="X32" s="504"/>
      <c r="Y32" s="503"/>
      <c r="Z32" s="494"/>
      <c r="AA32" s="503"/>
      <c r="AB32" s="505"/>
      <c r="AC32" s="506"/>
      <c r="AD32" s="507"/>
      <c r="AE32" s="506"/>
      <c r="AF32" s="507"/>
      <c r="AG32" s="506"/>
      <c r="AH32" s="507"/>
      <c r="AI32" s="506"/>
      <c r="AJ32" s="506"/>
      <c r="AK32" s="506"/>
      <c r="AL32" s="505"/>
      <c r="AM32" s="508"/>
      <c r="AN32" s="505"/>
      <c r="AO32" s="506"/>
      <c r="AP32" s="505"/>
      <c r="AQ32" s="506"/>
      <c r="AR32" s="505"/>
      <c r="AS32" s="505"/>
      <c r="AT32" s="506"/>
      <c r="AU32" s="506"/>
      <c r="AV32" s="505"/>
      <c r="AW32" s="506"/>
      <c r="AX32" s="505"/>
      <c r="AY32" s="177">
        <f t="shared" si="6"/>
        <v>0</v>
      </c>
      <c r="AZ32" s="177">
        <f t="shared" si="7"/>
        <v>0</v>
      </c>
    </row>
    <row r="33" spans="2:52" s="194" customFormat="1" ht="20.25" customHeight="1">
      <c r="B33" s="179"/>
      <c r="C33" s="180" t="s">
        <v>39</v>
      </c>
      <c r="D33" s="181" t="s">
        <v>78</v>
      </c>
      <c r="E33" s="182" t="s">
        <v>79</v>
      </c>
      <c r="F33" s="464"/>
      <c r="G33" s="183" t="s">
        <v>38</v>
      </c>
      <c r="H33" s="183" t="s">
        <v>38</v>
      </c>
      <c r="I33" s="184">
        <v>4</v>
      </c>
      <c r="J33" s="184">
        <v>24</v>
      </c>
      <c r="K33" s="519">
        <v>68.6</v>
      </c>
      <c r="L33" s="184">
        <v>96</v>
      </c>
      <c r="M33" s="185">
        <v>6589.44</v>
      </c>
      <c r="N33" s="184">
        <v>200</v>
      </c>
      <c r="O33" s="185">
        <v>19146</v>
      </c>
      <c r="P33" s="184">
        <v>150</v>
      </c>
      <c r="Q33" s="185">
        <v>9865.5</v>
      </c>
      <c r="R33" s="184">
        <v>90</v>
      </c>
      <c r="S33" s="185">
        <v>6177.6</v>
      </c>
      <c r="T33" s="186" t="s">
        <v>207</v>
      </c>
      <c r="U33" s="186" t="s">
        <v>208</v>
      </c>
      <c r="V33" s="187" t="s">
        <v>209</v>
      </c>
      <c r="W33" s="188">
        <v>43784</v>
      </c>
      <c r="X33" s="180" t="s">
        <v>210</v>
      </c>
      <c r="Y33" s="188">
        <v>43802</v>
      </c>
      <c r="Z33" s="180"/>
      <c r="AA33" s="188"/>
      <c r="AB33" s="190">
        <v>20</v>
      </c>
      <c r="AC33" s="191">
        <v>1551.6</v>
      </c>
      <c r="AD33" s="192"/>
      <c r="AE33" s="191"/>
      <c r="AF33" s="192"/>
      <c r="AG33" s="191"/>
      <c r="AH33" s="192"/>
      <c r="AI33" s="191"/>
      <c r="AJ33" s="191"/>
      <c r="AK33" s="191"/>
      <c r="AL33" s="190">
        <f t="shared" si="8"/>
        <v>0</v>
      </c>
      <c r="AM33" s="398">
        <f t="shared" si="8"/>
        <v>0</v>
      </c>
      <c r="AN33" s="190">
        <f t="shared" si="1"/>
        <v>20</v>
      </c>
      <c r="AO33" s="191">
        <f t="shared" si="1"/>
        <v>1551.6</v>
      </c>
      <c r="AP33" s="192">
        <v>0</v>
      </c>
      <c r="AQ33" s="191">
        <v>0</v>
      </c>
      <c r="AR33" s="192"/>
      <c r="AS33" s="190"/>
      <c r="AT33" s="191">
        <v>77.58</v>
      </c>
      <c r="AU33" s="191">
        <f t="shared" si="2"/>
        <v>0</v>
      </c>
      <c r="AV33" s="190">
        <f aca="true" t="shared" si="9" ref="AV33:AV56">AP33+AR33-AS33</f>
        <v>0</v>
      </c>
      <c r="AW33" s="191">
        <f>AV33*AT33</f>
        <v>0</v>
      </c>
      <c r="AX33" s="190">
        <f>AV33</f>
        <v>0</v>
      </c>
      <c r="AY33" s="177">
        <f t="shared" si="6"/>
        <v>0</v>
      </c>
      <c r="AZ33" s="177">
        <f t="shared" si="7"/>
        <v>0</v>
      </c>
    </row>
    <row r="34" spans="2:52" s="287" customFormat="1" ht="20.25" customHeight="1">
      <c r="B34" s="274"/>
      <c r="C34" s="275" t="s">
        <v>39</v>
      </c>
      <c r="D34" s="276" t="s">
        <v>240</v>
      </c>
      <c r="E34" s="277" t="s">
        <v>88</v>
      </c>
      <c r="F34" s="465"/>
      <c r="G34" s="278" t="s">
        <v>38</v>
      </c>
      <c r="H34" s="278" t="s">
        <v>38</v>
      </c>
      <c r="I34" s="279"/>
      <c r="J34" s="279"/>
      <c r="K34" s="520"/>
      <c r="L34" s="279"/>
      <c r="M34" s="280"/>
      <c r="N34" s="279"/>
      <c r="O34" s="280"/>
      <c r="P34" s="279"/>
      <c r="Q34" s="280"/>
      <c r="R34" s="279"/>
      <c r="S34" s="280"/>
      <c r="T34" s="281" t="s">
        <v>241</v>
      </c>
      <c r="U34" s="281" t="s">
        <v>175</v>
      </c>
      <c r="V34" s="282" t="s">
        <v>242</v>
      </c>
      <c r="W34" s="283">
        <v>43827</v>
      </c>
      <c r="X34" s="275" t="s">
        <v>243</v>
      </c>
      <c r="Y34" s="283">
        <v>43850</v>
      </c>
      <c r="Z34" s="275"/>
      <c r="AA34" s="283"/>
      <c r="AB34" s="284">
        <v>0</v>
      </c>
      <c r="AC34" s="285">
        <v>0</v>
      </c>
      <c r="AD34" s="286"/>
      <c r="AE34" s="285"/>
      <c r="AF34" s="286">
        <v>120</v>
      </c>
      <c r="AG34" s="285">
        <v>46489.2</v>
      </c>
      <c r="AH34" s="286"/>
      <c r="AI34" s="285"/>
      <c r="AJ34" s="285"/>
      <c r="AK34" s="285"/>
      <c r="AL34" s="284">
        <f t="shared" si="8"/>
        <v>120</v>
      </c>
      <c r="AM34" s="418">
        <f t="shared" si="8"/>
        <v>46489.2</v>
      </c>
      <c r="AN34" s="284">
        <f t="shared" si="1"/>
        <v>35</v>
      </c>
      <c r="AO34" s="285">
        <f>AC34+AM34-AW34</f>
        <v>13559.349999999999</v>
      </c>
      <c r="AP34" s="286">
        <v>103</v>
      </c>
      <c r="AQ34" s="285">
        <v>39903.23</v>
      </c>
      <c r="AR34" s="286"/>
      <c r="AS34" s="284">
        <v>18</v>
      </c>
      <c r="AT34" s="285">
        <v>387.41</v>
      </c>
      <c r="AU34" s="285">
        <f>AS34*AT34</f>
        <v>6973.38</v>
      </c>
      <c r="AV34" s="284">
        <f t="shared" si="9"/>
        <v>85</v>
      </c>
      <c r="AW34" s="285">
        <f>AV34*AT34</f>
        <v>32929.85</v>
      </c>
      <c r="AX34" s="284">
        <f>AV34</f>
        <v>85</v>
      </c>
      <c r="AY34" s="177">
        <f t="shared" si="6"/>
        <v>85</v>
      </c>
      <c r="AZ34" s="177">
        <f t="shared" si="7"/>
        <v>0</v>
      </c>
    </row>
    <row r="35" spans="2:52" s="194" customFormat="1" ht="20.25" customHeight="1">
      <c r="B35" s="179"/>
      <c r="C35" s="180" t="s">
        <v>39</v>
      </c>
      <c r="D35" s="181" t="s">
        <v>290</v>
      </c>
      <c r="E35" s="182" t="s">
        <v>88</v>
      </c>
      <c r="F35" s="464" t="s">
        <v>293</v>
      </c>
      <c r="G35" s="183" t="s">
        <v>59</v>
      </c>
      <c r="H35" s="183" t="s">
        <v>59</v>
      </c>
      <c r="I35" s="184"/>
      <c r="J35" s="184"/>
      <c r="K35" s="519"/>
      <c r="L35" s="184"/>
      <c r="M35" s="185"/>
      <c r="N35" s="184"/>
      <c r="O35" s="185"/>
      <c r="P35" s="184"/>
      <c r="Q35" s="185"/>
      <c r="R35" s="184"/>
      <c r="S35" s="185"/>
      <c r="T35" s="186" t="s">
        <v>294</v>
      </c>
      <c r="U35" s="186" t="s">
        <v>296</v>
      </c>
      <c r="V35" s="187" t="s">
        <v>298</v>
      </c>
      <c r="W35" s="188">
        <v>43854</v>
      </c>
      <c r="X35" s="180" t="s">
        <v>299</v>
      </c>
      <c r="Y35" s="188">
        <v>43872</v>
      </c>
      <c r="Z35" s="180"/>
      <c r="AA35" s="188"/>
      <c r="AB35" s="190">
        <v>0</v>
      </c>
      <c r="AC35" s="191">
        <v>0</v>
      </c>
      <c r="AD35" s="192"/>
      <c r="AE35" s="191"/>
      <c r="AF35" s="192"/>
      <c r="AG35" s="191"/>
      <c r="AH35" s="192">
        <v>70</v>
      </c>
      <c r="AI35" s="191">
        <v>4072.6</v>
      </c>
      <c r="AJ35" s="191"/>
      <c r="AK35" s="191"/>
      <c r="AL35" s="190">
        <f t="shared" si="8"/>
        <v>70</v>
      </c>
      <c r="AM35" s="398">
        <f t="shared" si="8"/>
        <v>4072.6</v>
      </c>
      <c r="AN35" s="190">
        <f>AB35+AL35-AV35</f>
        <v>0</v>
      </c>
      <c r="AO35" s="191">
        <f>AC35+AM35-AW35</f>
        <v>0</v>
      </c>
      <c r="AP35" s="192">
        <v>70</v>
      </c>
      <c r="AQ35" s="191">
        <v>4072.6</v>
      </c>
      <c r="AR35" s="190"/>
      <c r="AS35" s="190"/>
      <c r="AT35" s="191">
        <v>58.18</v>
      </c>
      <c r="AU35" s="191">
        <f>AS35*AT35</f>
        <v>0</v>
      </c>
      <c r="AV35" s="190">
        <f t="shared" si="9"/>
        <v>70</v>
      </c>
      <c r="AW35" s="191">
        <f>AV35*AT35</f>
        <v>4072.6</v>
      </c>
      <c r="AX35" s="190">
        <v>70</v>
      </c>
      <c r="AY35" s="177">
        <f t="shared" si="6"/>
        <v>70</v>
      </c>
      <c r="AZ35" s="177">
        <f t="shared" si="7"/>
        <v>0</v>
      </c>
    </row>
    <row r="36" spans="2:52" s="194" customFormat="1" ht="20.25" customHeight="1">
      <c r="B36" s="179"/>
      <c r="C36" s="180" t="s">
        <v>39</v>
      </c>
      <c r="D36" s="181" t="s">
        <v>291</v>
      </c>
      <c r="E36" s="182" t="s">
        <v>88</v>
      </c>
      <c r="F36" s="464" t="s">
        <v>292</v>
      </c>
      <c r="G36" s="183" t="s">
        <v>38</v>
      </c>
      <c r="H36" s="183" t="s">
        <v>38</v>
      </c>
      <c r="I36" s="184"/>
      <c r="J36" s="184"/>
      <c r="K36" s="519"/>
      <c r="L36" s="184"/>
      <c r="M36" s="185"/>
      <c r="N36" s="184"/>
      <c r="O36" s="185"/>
      <c r="P36" s="184"/>
      <c r="Q36" s="185"/>
      <c r="R36" s="184"/>
      <c r="S36" s="185"/>
      <c r="T36" s="186" t="s">
        <v>295</v>
      </c>
      <c r="U36" s="186" t="s">
        <v>297</v>
      </c>
      <c r="V36" s="187" t="s">
        <v>298</v>
      </c>
      <c r="W36" s="188">
        <v>43854</v>
      </c>
      <c r="X36" s="180" t="s">
        <v>299</v>
      </c>
      <c r="Y36" s="188">
        <v>43872</v>
      </c>
      <c r="Z36" s="180"/>
      <c r="AA36" s="188"/>
      <c r="AB36" s="190">
        <v>0</v>
      </c>
      <c r="AC36" s="191">
        <v>0</v>
      </c>
      <c r="AD36" s="192"/>
      <c r="AE36" s="191"/>
      <c r="AF36" s="192"/>
      <c r="AG36" s="191"/>
      <c r="AH36" s="192">
        <v>40</v>
      </c>
      <c r="AI36" s="191">
        <v>10827.6</v>
      </c>
      <c r="AJ36" s="191"/>
      <c r="AK36" s="191"/>
      <c r="AL36" s="190">
        <f t="shared" si="8"/>
        <v>40</v>
      </c>
      <c r="AM36" s="398">
        <f t="shared" si="8"/>
        <v>10827.6</v>
      </c>
      <c r="AN36" s="190">
        <f>AB36+AL36-AV36</f>
        <v>0</v>
      </c>
      <c r="AO36" s="191">
        <f>AC36+AM36-AW36</f>
        <v>0</v>
      </c>
      <c r="AP36" s="192">
        <v>40</v>
      </c>
      <c r="AQ36" s="191">
        <v>10827.6</v>
      </c>
      <c r="AR36" s="190"/>
      <c r="AS36" s="190"/>
      <c r="AT36" s="191">
        <v>270.69</v>
      </c>
      <c r="AU36" s="191">
        <f>AS36*AT36</f>
        <v>0</v>
      </c>
      <c r="AV36" s="190">
        <f t="shared" si="9"/>
        <v>40</v>
      </c>
      <c r="AW36" s="191">
        <f>AV36*AT36</f>
        <v>10827.6</v>
      </c>
      <c r="AX36" s="190">
        <v>40</v>
      </c>
      <c r="AY36" s="177">
        <f t="shared" si="6"/>
        <v>40</v>
      </c>
      <c r="AZ36" s="177">
        <f t="shared" si="7"/>
        <v>0</v>
      </c>
    </row>
    <row r="37" spans="2:52" s="644" customFormat="1" ht="20.25" customHeight="1">
      <c r="B37" s="645"/>
      <c r="C37" s="646" t="s">
        <v>39</v>
      </c>
      <c r="D37" s="647" t="s">
        <v>379</v>
      </c>
      <c r="E37" s="648" t="s">
        <v>55</v>
      </c>
      <c r="F37" s="649" t="s">
        <v>380</v>
      </c>
      <c r="G37" s="650" t="s">
        <v>381</v>
      </c>
      <c r="H37" s="650" t="s">
        <v>381</v>
      </c>
      <c r="I37" s="651"/>
      <c r="J37" s="651"/>
      <c r="K37" s="652"/>
      <c r="L37" s="651"/>
      <c r="M37" s="653"/>
      <c r="N37" s="651"/>
      <c r="O37" s="653"/>
      <c r="P37" s="651"/>
      <c r="Q37" s="653"/>
      <c r="R37" s="651"/>
      <c r="S37" s="653"/>
      <c r="T37" s="654" t="s">
        <v>382</v>
      </c>
      <c r="U37" s="654" t="s">
        <v>276</v>
      </c>
      <c r="V37" s="655" t="s">
        <v>375</v>
      </c>
      <c r="W37" s="656">
        <v>43920</v>
      </c>
      <c r="X37" s="646" t="s">
        <v>376</v>
      </c>
      <c r="Y37" s="656">
        <v>43948</v>
      </c>
      <c r="Z37" s="646"/>
      <c r="AA37" s="656"/>
      <c r="AB37" s="657">
        <v>0</v>
      </c>
      <c r="AC37" s="658">
        <v>0</v>
      </c>
      <c r="AD37" s="659"/>
      <c r="AE37" s="658"/>
      <c r="AF37" s="659"/>
      <c r="AG37" s="658"/>
      <c r="AH37" s="659">
        <v>17300</v>
      </c>
      <c r="AI37" s="658">
        <v>187878</v>
      </c>
      <c r="AJ37" s="658"/>
      <c r="AK37" s="658"/>
      <c r="AL37" s="657">
        <f t="shared" si="8"/>
        <v>17300</v>
      </c>
      <c r="AM37" s="660">
        <f t="shared" si="8"/>
        <v>187878</v>
      </c>
      <c r="AN37" s="657">
        <f>AB37+AL37-AV37</f>
        <v>0</v>
      </c>
      <c r="AO37" s="658">
        <f>AC37+AM37-AW37</f>
        <v>0</v>
      </c>
      <c r="AP37" s="659">
        <v>17300</v>
      </c>
      <c r="AQ37" s="658">
        <v>187878</v>
      </c>
      <c r="AR37" s="657"/>
      <c r="AS37" s="657"/>
      <c r="AT37" s="658">
        <v>10.86</v>
      </c>
      <c r="AU37" s="658">
        <f>AS37*AT37</f>
        <v>0</v>
      </c>
      <c r="AV37" s="657">
        <f t="shared" si="9"/>
        <v>17300</v>
      </c>
      <c r="AW37" s="658">
        <f>AV37*AT37</f>
        <v>187878</v>
      </c>
      <c r="AX37" s="657">
        <v>17300</v>
      </c>
      <c r="AY37" s="177">
        <f t="shared" si="6"/>
        <v>17300</v>
      </c>
      <c r="AZ37" s="177">
        <f t="shared" si="7"/>
        <v>0</v>
      </c>
    </row>
    <row r="38" spans="2:52" s="257" customFormat="1" ht="20.25" customHeight="1">
      <c r="B38" s="242"/>
      <c r="C38" s="243" t="s">
        <v>39</v>
      </c>
      <c r="D38" s="244" t="s">
        <v>54</v>
      </c>
      <c r="E38" s="245" t="s">
        <v>55</v>
      </c>
      <c r="F38" s="459"/>
      <c r="G38" s="246" t="s">
        <v>56</v>
      </c>
      <c r="H38" s="246" t="s">
        <v>56</v>
      </c>
      <c r="I38" s="247">
        <v>2000</v>
      </c>
      <c r="J38" s="247">
        <v>20</v>
      </c>
      <c r="K38" s="514">
        <v>15</v>
      </c>
      <c r="L38" s="247">
        <v>40000</v>
      </c>
      <c r="M38" s="248">
        <v>601200</v>
      </c>
      <c r="N38" s="247">
        <v>7854</v>
      </c>
      <c r="O38" s="248">
        <v>164801.07</v>
      </c>
      <c r="P38" s="247">
        <v>12000</v>
      </c>
      <c r="Q38" s="248">
        <v>135120</v>
      </c>
      <c r="R38" s="247">
        <v>20000</v>
      </c>
      <c r="S38" s="248">
        <v>300600</v>
      </c>
      <c r="T38" s="249" t="s">
        <v>130</v>
      </c>
      <c r="U38" s="249" t="s">
        <v>131</v>
      </c>
      <c r="V38" s="250" t="s">
        <v>132</v>
      </c>
      <c r="W38" s="251">
        <v>43574</v>
      </c>
      <c r="X38" s="252" t="s">
        <v>133</v>
      </c>
      <c r="Y38" s="251">
        <v>43580</v>
      </c>
      <c r="Z38" s="252"/>
      <c r="AA38" s="251"/>
      <c r="AB38" s="253">
        <v>5951</v>
      </c>
      <c r="AC38" s="254">
        <v>88431.86</v>
      </c>
      <c r="AD38" s="255"/>
      <c r="AE38" s="254"/>
      <c r="AF38" s="255"/>
      <c r="AG38" s="254"/>
      <c r="AH38" s="255"/>
      <c r="AI38" s="254"/>
      <c r="AJ38" s="254"/>
      <c r="AK38" s="254"/>
      <c r="AL38" s="253">
        <f aca="true" t="shared" si="10" ref="AL38:AM54">AD38+AF38+AH38</f>
        <v>0</v>
      </c>
      <c r="AM38" s="394">
        <f t="shared" si="10"/>
        <v>0</v>
      </c>
      <c r="AN38" s="253">
        <f t="shared" si="1"/>
        <v>4461</v>
      </c>
      <c r="AO38" s="254">
        <f t="shared" si="1"/>
        <v>66290.46</v>
      </c>
      <c r="AP38" s="253">
        <v>1773</v>
      </c>
      <c r="AQ38" s="254">
        <v>26346.78</v>
      </c>
      <c r="AR38" s="253"/>
      <c r="AS38" s="253">
        <v>283</v>
      </c>
      <c r="AT38" s="254">
        <v>14.86</v>
      </c>
      <c r="AU38" s="254">
        <f t="shared" si="2"/>
        <v>4205.38</v>
      </c>
      <c r="AV38" s="253">
        <f t="shared" si="9"/>
        <v>1490</v>
      </c>
      <c r="AW38" s="254">
        <f aca="true" t="shared" si="11" ref="AW38:AW53">AV38*AT38</f>
        <v>22141.399999999998</v>
      </c>
      <c r="AX38" s="253">
        <f>AV38</f>
        <v>1490</v>
      </c>
      <c r="AY38" s="177">
        <f t="shared" si="6"/>
        <v>1490</v>
      </c>
      <c r="AZ38" s="177">
        <f t="shared" si="7"/>
        <v>0</v>
      </c>
    </row>
    <row r="39" spans="2:52" s="257" customFormat="1" ht="20.25" customHeight="1">
      <c r="B39" s="242"/>
      <c r="C39" s="243" t="s">
        <v>39</v>
      </c>
      <c r="D39" s="244" t="s">
        <v>54</v>
      </c>
      <c r="E39" s="245" t="s">
        <v>55</v>
      </c>
      <c r="F39" s="459" t="s">
        <v>300</v>
      </c>
      <c r="G39" s="246" t="s">
        <v>56</v>
      </c>
      <c r="H39" s="246" t="s">
        <v>56</v>
      </c>
      <c r="I39" s="247"/>
      <c r="J39" s="247"/>
      <c r="K39" s="514"/>
      <c r="L39" s="247"/>
      <c r="M39" s="248"/>
      <c r="N39" s="247"/>
      <c r="O39" s="248"/>
      <c r="P39" s="247"/>
      <c r="Q39" s="248"/>
      <c r="R39" s="247"/>
      <c r="S39" s="248"/>
      <c r="T39" s="249" t="s">
        <v>301</v>
      </c>
      <c r="U39" s="249" t="s">
        <v>302</v>
      </c>
      <c r="V39" s="250" t="s">
        <v>303</v>
      </c>
      <c r="W39" s="251">
        <v>43854</v>
      </c>
      <c r="X39" s="252" t="s">
        <v>304</v>
      </c>
      <c r="Y39" s="251">
        <v>43901</v>
      </c>
      <c r="Z39" s="252"/>
      <c r="AA39" s="251"/>
      <c r="AB39" s="253">
        <v>0</v>
      </c>
      <c r="AC39" s="254">
        <v>0</v>
      </c>
      <c r="AD39" s="255"/>
      <c r="AE39" s="254"/>
      <c r="AF39" s="255">
        <v>77600</v>
      </c>
      <c r="AG39" s="254">
        <v>889296</v>
      </c>
      <c r="AH39" s="255"/>
      <c r="AI39" s="254"/>
      <c r="AJ39" s="254"/>
      <c r="AK39" s="254"/>
      <c r="AL39" s="253">
        <f>AD39+AF39+AH39</f>
        <v>77600</v>
      </c>
      <c r="AM39" s="394">
        <f>AE39+AG39+AI39</f>
        <v>889296</v>
      </c>
      <c r="AN39" s="253">
        <f>AB39+AL39-AV39</f>
        <v>0</v>
      </c>
      <c r="AO39" s="254">
        <f>AC39+AM39-AW39</f>
        <v>0</v>
      </c>
      <c r="AP39" s="253">
        <v>77600</v>
      </c>
      <c r="AQ39" s="254">
        <v>889296.0000000001</v>
      </c>
      <c r="AR39" s="253"/>
      <c r="AS39" s="253"/>
      <c r="AT39" s="254">
        <v>11.46</v>
      </c>
      <c r="AU39" s="254">
        <f t="shared" si="2"/>
        <v>0</v>
      </c>
      <c r="AV39" s="253">
        <f t="shared" si="9"/>
        <v>77600</v>
      </c>
      <c r="AW39" s="254">
        <f t="shared" si="11"/>
        <v>889296.0000000001</v>
      </c>
      <c r="AX39" s="253">
        <v>77600</v>
      </c>
      <c r="AY39" s="177">
        <f t="shared" si="6"/>
        <v>77600</v>
      </c>
      <c r="AZ39" s="177">
        <f t="shared" si="7"/>
        <v>0</v>
      </c>
    </row>
    <row r="40" spans="2:52" s="178" customFormat="1" ht="20.25" customHeight="1">
      <c r="B40" s="162"/>
      <c r="C40" s="163" t="s">
        <v>39</v>
      </c>
      <c r="D40" s="164" t="s">
        <v>43</v>
      </c>
      <c r="E40" s="165" t="s">
        <v>44</v>
      </c>
      <c r="F40" s="463"/>
      <c r="G40" s="166" t="s">
        <v>38</v>
      </c>
      <c r="H40" s="166" t="s">
        <v>38</v>
      </c>
      <c r="I40" s="167">
        <v>5</v>
      </c>
      <c r="J40" s="167">
        <v>10</v>
      </c>
      <c r="K40" s="518">
        <v>1483.2</v>
      </c>
      <c r="L40" s="167">
        <v>45</v>
      </c>
      <c r="M40" s="168">
        <v>66745.35</v>
      </c>
      <c r="N40" s="167"/>
      <c r="O40" s="168"/>
      <c r="P40" s="167">
        <v>20</v>
      </c>
      <c r="Q40" s="168">
        <v>28379.4</v>
      </c>
      <c r="R40" s="169">
        <v>43</v>
      </c>
      <c r="S40" s="168">
        <v>63778.89</v>
      </c>
      <c r="T40" s="170" t="s">
        <v>103</v>
      </c>
      <c r="U40" s="170" t="s">
        <v>104</v>
      </c>
      <c r="V40" s="171" t="s">
        <v>105</v>
      </c>
      <c r="W40" s="172">
        <v>43473</v>
      </c>
      <c r="X40" s="173" t="s">
        <v>106</v>
      </c>
      <c r="Y40" s="172">
        <v>43487</v>
      </c>
      <c r="Z40" s="173"/>
      <c r="AA40" s="172"/>
      <c r="AB40" s="174">
        <v>1</v>
      </c>
      <c r="AC40" s="175">
        <v>1552.522</v>
      </c>
      <c r="AD40" s="176"/>
      <c r="AE40" s="175"/>
      <c r="AF40" s="176"/>
      <c r="AG40" s="175"/>
      <c r="AH40" s="176"/>
      <c r="AI40" s="175"/>
      <c r="AJ40" s="175"/>
      <c r="AK40" s="175"/>
      <c r="AL40" s="174">
        <f t="shared" si="10"/>
        <v>0</v>
      </c>
      <c r="AM40" s="396">
        <f t="shared" si="10"/>
        <v>0</v>
      </c>
      <c r="AN40" s="174">
        <f t="shared" si="1"/>
        <v>1</v>
      </c>
      <c r="AO40" s="175">
        <f t="shared" si="1"/>
        <v>1552.522</v>
      </c>
      <c r="AP40" s="174">
        <v>0</v>
      </c>
      <c r="AQ40" s="175">
        <v>0</v>
      </c>
      <c r="AR40" s="174"/>
      <c r="AS40" s="174"/>
      <c r="AT40" s="175">
        <v>1552.522</v>
      </c>
      <c r="AU40" s="175">
        <f t="shared" si="2"/>
        <v>0</v>
      </c>
      <c r="AV40" s="174">
        <f t="shared" si="9"/>
        <v>0</v>
      </c>
      <c r="AW40" s="175">
        <f t="shared" si="11"/>
        <v>0</v>
      </c>
      <c r="AX40" s="174">
        <f aca="true" t="shared" si="12" ref="AX40:AX50">AV40</f>
        <v>0</v>
      </c>
      <c r="AY40" s="177">
        <f t="shared" si="6"/>
        <v>0</v>
      </c>
      <c r="AZ40" s="177">
        <f t="shared" si="7"/>
        <v>0</v>
      </c>
    </row>
    <row r="41" spans="2:52" s="72" customFormat="1" ht="20.25" customHeight="1">
      <c r="B41" s="302"/>
      <c r="C41" s="86" t="s">
        <v>39</v>
      </c>
      <c r="D41" s="319" t="s">
        <v>90</v>
      </c>
      <c r="E41" s="81" t="s">
        <v>91</v>
      </c>
      <c r="F41" s="466"/>
      <c r="G41" s="82" t="s">
        <v>38</v>
      </c>
      <c r="H41" s="82" t="s">
        <v>38</v>
      </c>
      <c r="I41" s="83">
        <v>10</v>
      </c>
      <c r="J41" s="83">
        <v>3</v>
      </c>
      <c r="K41" s="521">
        <v>1049.5</v>
      </c>
      <c r="L41" s="83">
        <v>30</v>
      </c>
      <c r="M41" s="84">
        <v>31485.6</v>
      </c>
      <c r="N41" s="83"/>
      <c r="O41" s="84"/>
      <c r="P41" s="83">
        <v>20</v>
      </c>
      <c r="Q41" s="84">
        <v>5906.2</v>
      </c>
      <c r="R41" s="83"/>
      <c r="S41" s="84"/>
      <c r="T41" s="86" t="s">
        <v>92</v>
      </c>
      <c r="U41" s="574">
        <v>44075</v>
      </c>
      <c r="V41" s="114" t="s">
        <v>65</v>
      </c>
      <c r="W41" s="113">
        <v>43329</v>
      </c>
      <c r="X41" s="112" t="s">
        <v>66</v>
      </c>
      <c r="Y41" s="113">
        <v>43354</v>
      </c>
      <c r="Z41" s="86"/>
      <c r="AA41" s="113"/>
      <c r="AB41" s="129">
        <v>4</v>
      </c>
      <c r="AC41" s="120">
        <v>4166.56</v>
      </c>
      <c r="AD41" s="87"/>
      <c r="AE41" s="120"/>
      <c r="AF41" s="87"/>
      <c r="AG41" s="120"/>
      <c r="AH41" s="87"/>
      <c r="AI41" s="120"/>
      <c r="AJ41" s="120"/>
      <c r="AK41" s="120"/>
      <c r="AL41" s="129">
        <f t="shared" si="10"/>
        <v>0</v>
      </c>
      <c r="AM41" s="399">
        <f t="shared" si="10"/>
        <v>0</v>
      </c>
      <c r="AN41" s="129">
        <f t="shared" si="1"/>
        <v>0</v>
      </c>
      <c r="AO41" s="120">
        <f t="shared" si="1"/>
        <v>0</v>
      </c>
      <c r="AP41" s="129">
        <v>4</v>
      </c>
      <c r="AQ41" s="120">
        <v>4166.56</v>
      </c>
      <c r="AR41" s="129"/>
      <c r="AS41" s="129"/>
      <c r="AT41" s="120">
        <v>1041.64</v>
      </c>
      <c r="AU41" s="120">
        <f t="shared" si="2"/>
        <v>0</v>
      </c>
      <c r="AV41" s="129">
        <f t="shared" si="9"/>
        <v>4</v>
      </c>
      <c r="AW41" s="120">
        <f t="shared" si="11"/>
        <v>4166.56</v>
      </c>
      <c r="AX41" s="129">
        <f t="shared" si="12"/>
        <v>4</v>
      </c>
      <c r="AY41" s="177">
        <f t="shared" si="6"/>
        <v>4</v>
      </c>
      <c r="AZ41" s="177">
        <f t="shared" si="7"/>
        <v>0</v>
      </c>
    </row>
    <row r="42" spans="2:52" s="72" customFormat="1" ht="20.25" customHeight="1">
      <c r="B42" s="302"/>
      <c r="C42" s="86" t="s">
        <v>39</v>
      </c>
      <c r="D42" s="319" t="s">
        <v>90</v>
      </c>
      <c r="E42" s="81" t="s">
        <v>91</v>
      </c>
      <c r="F42" s="466" t="s">
        <v>339</v>
      </c>
      <c r="G42" s="82" t="s">
        <v>38</v>
      </c>
      <c r="H42" s="82" t="s">
        <v>38</v>
      </c>
      <c r="I42" s="83"/>
      <c r="J42" s="83"/>
      <c r="K42" s="521"/>
      <c r="L42" s="83"/>
      <c r="M42" s="84"/>
      <c r="N42" s="83"/>
      <c r="O42" s="84"/>
      <c r="P42" s="83"/>
      <c r="Q42" s="84"/>
      <c r="R42" s="83"/>
      <c r="S42" s="84"/>
      <c r="T42" s="86" t="s">
        <v>344</v>
      </c>
      <c r="U42" s="574">
        <v>44742</v>
      </c>
      <c r="V42" s="114" t="s">
        <v>337</v>
      </c>
      <c r="W42" s="113">
        <v>43888</v>
      </c>
      <c r="X42" s="112" t="s">
        <v>338</v>
      </c>
      <c r="Y42" s="113">
        <v>43914</v>
      </c>
      <c r="Z42" s="86"/>
      <c r="AA42" s="113"/>
      <c r="AB42" s="129">
        <v>0</v>
      </c>
      <c r="AC42" s="120">
        <v>0</v>
      </c>
      <c r="AD42" s="87"/>
      <c r="AE42" s="120"/>
      <c r="AF42" s="87">
        <v>100</v>
      </c>
      <c r="AG42" s="120">
        <v>96122</v>
      </c>
      <c r="AH42" s="87"/>
      <c r="AI42" s="120"/>
      <c r="AJ42" s="120"/>
      <c r="AK42" s="120"/>
      <c r="AL42" s="129">
        <f>AD42+AF42+AH42</f>
        <v>100</v>
      </c>
      <c r="AM42" s="399">
        <f>AE42+AG42+AI42</f>
        <v>96122</v>
      </c>
      <c r="AN42" s="129">
        <f>AB42+AL42-AV42</f>
        <v>0</v>
      </c>
      <c r="AO42" s="120">
        <f>AC42+AM42-AW42</f>
        <v>0</v>
      </c>
      <c r="AP42" s="129">
        <v>100</v>
      </c>
      <c r="AQ42" s="120">
        <v>96122</v>
      </c>
      <c r="AR42" s="129"/>
      <c r="AS42" s="129"/>
      <c r="AT42" s="120">
        <v>961.22</v>
      </c>
      <c r="AU42" s="120">
        <f>AS42*AT42</f>
        <v>0</v>
      </c>
      <c r="AV42" s="129">
        <f t="shared" si="9"/>
        <v>100</v>
      </c>
      <c r="AW42" s="120">
        <f>AV42*AT42</f>
        <v>96122</v>
      </c>
      <c r="AX42" s="129">
        <f t="shared" si="12"/>
        <v>100</v>
      </c>
      <c r="AY42" s="177">
        <f t="shared" si="6"/>
        <v>100</v>
      </c>
      <c r="AZ42" s="177">
        <f t="shared" si="7"/>
        <v>0</v>
      </c>
    </row>
    <row r="43" spans="2:52" s="72" customFormat="1" ht="20.25" customHeight="1">
      <c r="B43" s="302"/>
      <c r="C43" s="86" t="s">
        <v>39</v>
      </c>
      <c r="D43" s="319" t="s">
        <v>90</v>
      </c>
      <c r="E43" s="81" t="s">
        <v>91</v>
      </c>
      <c r="F43" s="466" t="s">
        <v>339</v>
      </c>
      <c r="G43" s="82" t="s">
        <v>38</v>
      </c>
      <c r="H43" s="82" t="s">
        <v>38</v>
      </c>
      <c r="I43" s="83"/>
      <c r="J43" s="83"/>
      <c r="K43" s="521"/>
      <c r="L43" s="83"/>
      <c r="M43" s="84"/>
      <c r="N43" s="83"/>
      <c r="O43" s="84"/>
      <c r="P43" s="83"/>
      <c r="Q43" s="84"/>
      <c r="R43" s="83"/>
      <c r="S43" s="84"/>
      <c r="T43" s="86" t="s">
        <v>344</v>
      </c>
      <c r="U43" s="574">
        <v>44742</v>
      </c>
      <c r="V43" s="114" t="s">
        <v>388</v>
      </c>
      <c r="W43" s="113">
        <v>11047</v>
      </c>
      <c r="X43" s="112" t="s">
        <v>389</v>
      </c>
      <c r="Y43" s="113">
        <v>43948</v>
      </c>
      <c r="Z43" s="86"/>
      <c r="AA43" s="113"/>
      <c r="AB43" s="129"/>
      <c r="AC43" s="120"/>
      <c r="AD43" s="87"/>
      <c r="AE43" s="120"/>
      <c r="AF43" s="87"/>
      <c r="AG43" s="120"/>
      <c r="AH43" s="87">
        <v>20</v>
      </c>
      <c r="AI43" s="120">
        <v>18286.2</v>
      </c>
      <c r="AJ43" s="120"/>
      <c r="AK43" s="120"/>
      <c r="AL43" s="129">
        <f>AD43+AF43+AH43</f>
        <v>20</v>
      </c>
      <c r="AM43" s="399">
        <f>AE43+AG43+AI43</f>
        <v>18286.2</v>
      </c>
      <c r="AN43" s="129">
        <f>AB43+AL43-AV43</f>
        <v>0</v>
      </c>
      <c r="AO43" s="120">
        <f>AC43+AM43-AW43</f>
        <v>0</v>
      </c>
      <c r="AP43" s="129">
        <v>20</v>
      </c>
      <c r="AQ43" s="120">
        <v>18286.199999999997</v>
      </c>
      <c r="AR43" s="129"/>
      <c r="AS43" s="129"/>
      <c r="AT43" s="120">
        <v>914.31</v>
      </c>
      <c r="AU43" s="120">
        <f>AS43*AT43</f>
        <v>0</v>
      </c>
      <c r="AV43" s="129">
        <f t="shared" si="9"/>
        <v>20</v>
      </c>
      <c r="AW43" s="120">
        <f>AV43*AT43</f>
        <v>18286.199999999997</v>
      </c>
      <c r="AX43" s="129">
        <f>AV43</f>
        <v>20</v>
      </c>
      <c r="AY43" s="177">
        <f t="shared" si="6"/>
        <v>20</v>
      </c>
      <c r="AZ43" s="177">
        <f t="shared" si="7"/>
        <v>0</v>
      </c>
    </row>
    <row r="44" spans="2:52" s="225" customFormat="1" ht="20.25" customHeight="1">
      <c r="B44" s="211"/>
      <c r="C44" s="212" t="s">
        <v>39</v>
      </c>
      <c r="D44" s="213" t="s">
        <v>68</v>
      </c>
      <c r="E44" s="214" t="s">
        <v>69</v>
      </c>
      <c r="F44" s="467"/>
      <c r="G44" s="215" t="s">
        <v>38</v>
      </c>
      <c r="H44" s="215" t="s">
        <v>38</v>
      </c>
      <c r="I44" s="216">
        <v>7</v>
      </c>
      <c r="J44" s="216">
        <v>20</v>
      </c>
      <c r="K44" s="522">
        <v>141.8</v>
      </c>
      <c r="L44" s="216">
        <v>149</v>
      </c>
      <c r="M44" s="217">
        <v>21132.67</v>
      </c>
      <c r="N44" s="216">
        <v>50</v>
      </c>
      <c r="O44" s="217">
        <v>24884.5</v>
      </c>
      <c r="P44" s="216">
        <v>50</v>
      </c>
      <c r="Q44" s="217">
        <v>8227</v>
      </c>
      <c r="R44" s="216">
        <v>120</v>
      </c>
      <c r="S44" s="217">
        <v>17019.6</v>
      </c>
      <c r="T44" s="218" t="s">
        <v>70</v>
      </c>
      <c r="U44" s="218" t="s">
        <v>71</v>
      </c>
      <c r="V44" s="219" t="s">
        <v>65</v>
      </c>
      <c r="W44" s="220">
        <v>43329</v>
      </c>
      <c r="X44" s="221" t="s">
        <v>66</v>
      </c>
      <c r="Y44" s="220">
        <v>43354</v>
      </c>
      <c r="Z44" s="212"/>
      <c r="AA44" s="220"/>
      <c r="AB44" s="222">
        <v>7</v>
      </c>
      <c r="AC44" s="223">
        <v>985.3199999999999</v>
      </c>
      <c r="AD44" s="224"/>
      <c r="AE44" s="223"/>
      <c r="AF44" s="224"/>
      <c r="AG44" s="223"/>
      <c r="AH44" s="224"/>
      <c r="AI44" s="223"/>
      <c r="AJ44" s="223"/>
      <c r="AK44" s="223"/>
      <c r="AL44" s="222">
        <f t="shared" si="10"/>
        <v>0</v>
      </c>
      <c r="AM44" s="400">
        <f t="shared" si="10"/>
        <v>0</v>
      </c>
      <c r="AN44" s="222">
        <f t="shared" si="1"/>
        <v>7</v>
      </c>
      <c r="AO44" s="223">
        <f t="shared" si="1"/>
        <v>985.3199999999999</v>
      </c>
      <c r="AP44" s="222">
        <v>0</v>
      </c>
      <c r="AQ44" s="223">
        <v>0</v>
      </c>
      <c r="AR44" s="224"/>
      <c r="AS44" s="222"/>
      <c r="AT44" s="223">
        <v>140.76</v>
      </c>
      <c r="AU44" s="223">
        <f t="shared" si="2"/>
        <v>0</v>
      </c>
      <c r="AV44" s="222">
        <f t="shared" si="9"/>
        <v>0</v>
      </c>
      <c r="AW44" s="223">
        <f t="shared" si="11"/>
        <v>0</v>
      </c>
      <c r="AX44" s="222">
        <f t="shared" si="12"/>
        <v>0</v>
      </c>
      <c r="AY44" s="177">
        <f t="shared" si="6"/>
        <v>0</v>
      </c>
      <c r="AZ44" s="177">
        <f t="shared" si="7"/>
        <v>0</v>
      </c>
    </row>
    <row r="45" spans="2:52" s="225" customFormat="1" ht="20.25" customHeight="1">
      <c r="B45" s="211"/>
      <c r="C45" s="212" t="s">
        <v>39</v>
      </c>
      <c r="D45" s="213" t="s">
        <v>68</v>
      </c>
      <c r="E45" s="214" t="s">
        <v>69</v>
      </c>
      <c r="F45" s="467"/>
      <c r="G45" s="215" t="s">
        <v>38</v>
      </c>
      <c r="H45" s="215" t="s">
        <v>38</v>
      </c>
      <c r="I45" s="216"/>
      <c r="J45" s="216"/>
      <c r="K45" s="522"/>
      <c r="L45" s="216"/>
      <c r="M45" s="217"/>
      <c r="N45" s="216"/>
      <c r="O45" s="217"/>
      <c r="P45" s="216"/>
      <c r="Q45" s="217"/>
      <c r="R45" s="216"/>
      <c r="S45" s="217"/>
      <c r="T45" s="218" t="s">
        <v>112</v>
      </c>
      <c r="U45" s="218" t="s">
        <v>113</v>
      </c>
      <c r="V45" s="219" t="s">
        <v>110</v>
      </c>
      <c r="W45" s="220">
        <v>43493</v>
      </c>
      <c r="X45" s="212" t="s">
        <v>111</v>
      </c>
      <c r="Y45" s="220">
        <v>43501</v>
      </c>
      <c r="Z45" s="212"/>
      <c r="AA45" s="220"/>
      <c r="AB45" s="222">
        <v>22</v>
      </c>
      <c r="AC45" s="223">
        <v>3265.9000000000005</v>
      </c>
      <c r="AD45" s="224"/>
      <c r="AE45" s="223"/>
      <c r="AF45" s="224"/>
      <c r="AG45" s="223"/>
      <c r="AH45" s="224"/>
      <c r="AI45" s="223"/>
      <c r="AJ45" s="223"/>
      <c r="AK45" s="223"/>
      <c r="AL45" s="222">
        <f t="shared" si="10"/>
        <v>0</v>
      </c>
      <c r="AM45" s="400">
        <f t="shared" si="10"/>
        <v>0</v>
      </c>
      <c r="AN45" s="222">
        <f t="shared" si="1"/>
        <v>12</v>
      </c>
      <c r="AO45" s="223">
        <f t="shared" si="1"/>
        <v>1781.4000000000003</v>
      </c>
      <c r="AP45" s="222">
        <v>14</v>
      </c>
      <c r="AQ45" s="223">
        <v>2078.3</v>
      </c>
      <c r="AR45" s="224"/>
      <c r="AS45" s="222">
        <v>4</v>
      </c>
      <c r="AT45" s="223">
        <v>148.45000000000002</v>
      </c>
      <c r="AU45" s="223">
        <f t="shared" si="2"/>
        <v>593.8000000000001</v>
      </c>
      <c r="AV45" s="222">
        <f t="shared" si="9"/>
        <v>10</v>
      </c>
      <c r="AW45" s="223">
        <f t="shared" si="11"/>
        <v>1484.5000000000002</v>
      </c>
      <c r="AX45" s="222">
        <f t="shared" si="12"/>
        <v>10</v>
      </c>
      <c r="AY45" s="177">
        <f t="shared" si="6"/>
        <v>10</v>
      </c>
      <c r="AZ45" s="177">
        <f t="shared" si="7"/>
        <v>0</v>
      </c>
    </row>
    <row r="46" spans="2:52" s="210" customFormat="1" ht="20.25" customHeight="1">
      <c r="B46" s="195"/>
      <c r="C46" s="196" t="s">
        <v>39</v>
      </c>
      <c r="D46" s="197" t="s">
        <v>258</v>
      </c>
      <c r="E46" s="198" t="s">
        <v>259</v>
      </c>
      <c r="F46" s="460" t="s">
        <v>271</v>
      </c>
      <c r="G46" s="199" t="s">
        <v>38</v>
      </c>
      <c r="H46" s="199" t="s">
        <v>38</v>
      </c>
      <c r="I46" s="200">
        <v>14</v>
      </c>
      <c r="J46" s="200">
        <v>10</v>
      </c>
      <c r="K46" s="515">
        <v>1994</v>
      </c>
      <c r="L46" s="200">
        <v>137</v>
      </c>
      <c r="M46" s="201">
        <v>27319.17</v>
      </c>
      <c r="N46" s="200">
        <v>400</v>
      </c>
      <c r="O46" s="201">
        <v>143960</v>
      </c>
      <c r="P46" s="200">
        <v>400</v>
      </c>
      <c r="Q46" s="201">
        <v>76360</v>
      </c>
      <c r="R46" s="200">
        <v>100</v>
      </c>
      <c r="S46" s="201">
        <v>19941</v>
      </c>
      <c r="T46" s="202" t="s">
        <v>260</v>
      </c>
      <c r="U46" s="202" t="s">
        <v>261</v>
      </c>
      <c r="V46" s="203" t="s">
        <v>262</v>
      </c>
      <c r="W46" s="204">
        <v>43844</v>
      </c>
      <c r="X46" s="196" t="s">
        <v>263</v>
      </c>
      <c r="Y46" s="204">
        <v>43879</v>
      </c>
      <c r="Z46" s="196" t="s">
        <v>264</v>
      </c>
      <c r="AA46" s="204">
        <v>43864</v>
      </c>
      <c r="AB46" s="206">
        <v>0</v>
      </c>
      <c r="AC46" s="207">
        <v>0</v>
      </c>
      <c r="AD46" s="208"/>
      <c r="AE46" s="207"/>
      <c r="AF46" s="208">
        <v>217</v>
      </c>
      <c r="AG46" s="207">
        <v>38810.45</v>
      </c>
      <c r="AH46" s="208"/>
      <c r="AI46" s="207"/>
      <c r="AJ46" s="207"/>
      <c r="AK46" s="207"/>
      <c r="AL46" s="206">
        <f t="shared" si="10"/>
        <v>217</v>
      </c>
      <c r="AM46" s="402">
        <f t="shared" si="10"/>
        <v>38810.45</v>
      </c>
      <c r="AN46" s="206">
        <f t="shared" si="1"/>
        <v>32</v>
      </c>
      <c r="AO46" s="207">
        <f t="shared" si="1"/>
        <v>5723.199999999997</v>
      </c>
      <c r="AP46" s="206">
        <v>203</v>
      </c>
      <c r="AQ46" s="207">
        <v>36306.549999999996</v>
      </c>
      <c r="AR46" s="208"/>
      <c r="AS46" s="206">
        <v>18</v>
      </c>
      <c r="AT46" s="207">
        <v>178.85</v>
      </c>
      <c r="AU46" s="207">
        <f>AS46*AT46</f>
        <v>3219.2999999999997</v>
      </c>
      <c r="AV46" s="206">
        <f t="shared" si="9"/>
        <v>185</v>
      </c>
      <c r="AW46" s="207">
        <f>AV46*AT46</f>
        <v>33087.25</v>
      </c>
      <c r="AX46" s="206">
        <f t="shared" si="12"/>
        <v>185</v>
      </c>
      <c r="AY46" s="177">
        <f t="shared" si="6"/>
        <v>185</v>
      </c>
      <c r="AZ46" s="177">
        <f t="shared" si="7"/>
        <v>0</v>
      </c>
    </row>
    <row r="47" spans="2:52" s="210" customFormat="1" ht="20.25" customHeight="1">
      <c r="B47" s="195"/>
      <c r="C47" s="196" t="s">
        <v>39</v>
      </c>
      <c r="D47" s="197" t="s">
        <v>258</v>
      </c>
      <c r="E47" s="198" t="s">
        <v>259</v>
      </c>
      <c r="F47" s="460" t="s">
        <v>271</v>
      </c>
      <c r="G47" s="199" t="s">
        <v>38</v>
      </c>
      <c r="H47" s="199" t="s">
        <v>38</v>
      </c>
      <c r="I47" s="200"/>
      <c r="J47" s="200"/>
      <c r="K47" s="515"/>
      <c r="L47" s="200"/>
      <c r="M47" s="201"/>
      <c r="N47" s="200"/>
      <c r="O47" s="201"/>
      <c r="P47" s="200"/>
      <c r="Q47" s="201"/>
      <c r="R47" s="200"/>
      <c r="S47" s="201"/>
      <c r="T47" s="202" t="s">
        <v>333</v>
      </c>
      <c r="U47" s="202" t="s">
        <v>267</v>
      </c>
      <c r="V47" s="203" t="s">
        <v>311</v>
      </c>
      <c r="W47" s="204">
        <v>43854</v>
      </c>
      <c r="X47" s="205" t="s">
        <v>332</v>
      </c>
      <c r="Y47" s="204">
        <v>43914</v>
      </c>
      <c r="Z47" s="196"/>
      <c r="AA47" s="204"/>
      <c r="AB47" s="206">
        <v>0</v>
      </c>
      <c r="AC47" s="207">
        <v>0</v>
      </c>
      <c r="AD47" s="208"/>
      <c r="AE47" s="207"/>
      <c r="AF47" s="208">
        <v>477</v>
      </c>
      <c r="AG47" s="207">
        <v>85311.45</v>
      </c>
      <c r="AH47" s="208"/>
      <c r="AI47" s="207"/>
      <c r="AJ47" s="207"/>
      <c r="AK47" s="207"/>
      <c r="AL47" s="206">
        <f>AD47+AF47+AH47</f>
        <v>477</v>
      </c>
      <c r="AM47" s="402">
        <f>AE47+AG47+AI47</f>
        <v>85311.45</v>
      </c>
      <c r="AN47" s="206">
        <f>AB47+AL47-AV47</f>
        <v>0</v>
      </c>
      <c r="AO47" s="207">
        <f>AC47+AM47-AW47</f>
        <v>0</v>
      </c>
      <c r="AP47" s="206">
        <v>477</v>
      </c>
      <c r="AQ47" s="207">
        <v>85311.45</v>
      </c>
      <c r="AR47" s="206"/>
      <c r="AS47" s="206"/>
      <c r="AT47" s="207">
        <v>178.85</v>
      </c>
      <c r="AU47" s="207">
        <f>AS47*AT47</f>
        <v>0</v>
      </c>
      <c r="AV47" s="206">
        <f t="shared" si="9"/>
        <v>477</v>
      </c>
      <c r="AW47" s="207">
        <f>AV47*AT47</f>
        <v>85311.45</v>
      </c>
      <c r="AX47" s="206">
        <f t="shared" si="12"/>
        <v>477</v>
      </c>
      <c r="AY47" s="177">
        <f t="shared" si="6"/>
        <v>477</v>
      </c>
      <c r="AZ47" s="177">
        <f t="shared" si="7"/>
        <v>0</v>
      </c>
    </row>
    <row r="48" spans="2:52" s="334" customFormat="1" ht="20.25" customHeight="1">
      <c r="B48" s="335"/>
      <c r="C48" s="336" t="s">
        <v>39</v>
      </c>
      <c r="D48" s="337" t="s">
        <v>265</v>
      </c>
      <c r="E48" s="338" t="s">
        <v>259</v>
      </c>
      <c r="F48" s="468" t="s">
        <v>271</v>
      </c>
      <c r="G48" s="339" t="s">
        <v>38</v>
      </c>
      <c r="H48" s="339" t="s">
        <v>38</v>
      </c>
      <c r="I48" s="340">
        <v>10</v>
      </c>
      <c r="J48" s="340">
        <v>3</v>
      </c>
      <c r="K48" s="523">
        <v>289.3</v>
      </c>
      <c r="L48" s="340">
        <v>30</v>
      </c>
      <c r="M48" s="341">
        <v>8679.9</v>
      </c>
      <c r="N48" s="340"/>
      <c r="O48" s="341"/>
      <c r="P48" s="340">
        <v>20</v>
      </c>
      <c r="Q48" s="341">
        <v>5537.6</v>
      </c>
      <c r="R48" s="340">
        <v>20</v>
      </c>
      <c r="S48" s="341">
        <v>5786.6</v>
      </c>
      <c r="T48" s="342" t="s">
        <v>266</v>
      </c>
      <c r="U48" s="342" t="s">
        <v>267</v>
      </c>
      <c r="V48" s="343" t="s">
        <v>268</v>
      </c>
      <c r="W48" s="344">
        <v>43840</v>
      </c>
      <c r="X48" s="336" t="s">
        <v>269</v>
      </c>
      <c r="Y48" s="344">
        <v>43879</v>
      </c>
      <c r="Z48" s="336" t="s">
        <v>264</v>
      </c>
      <c r="AA48" s="344">
        <v>43864</v>
      </c>
      <c r="AB48" s="346">
        <v>0</v>
      </c>
      <c r="AC48" s="347">
        <v>0</v>
      </c>
      <c r="AD48" s="348"/>
      <c r="AE48" s="347"/>
      <c r="AF48" s="348">
        <v>100</v>
      </c>
      <c r="AG48" s="347">
        <v>29041</v>
      </c>
      <c r="AH48" s="348"/>
      <c r="AI48" s="347"/>
      <c r="AJ48" s="347"/>
      <c r="AK48" s="347"/>
      <c r="AL48" s="346">
        <f t="shared" si="10"/>
        <v>100</v>
      </c>
      <c r="AM48" s="407">
        <f t="shared" si="10"/>
        <v>29041</v>
      </c>
      <c r="AN48" s="346">
        <f t="shared" si="1"/>
        <v>0</v>
      </c>
      <c r="AO48" s="347">
        <f t="shared" si="1"/>
        <v>0</v>
      </c>
      <c r="AP48" s="346">
        <v>100</v>
      </c>
      <c r="AQ48" s="347">
        <v>29041.000000000004</v>
      </c>
      <c r="AR48" s="348"/>
      <c r="AS48" s="346"/>
      <c r="AT48" s="347">
        <v>290.41</v>
      </c>
      <c r="AU48" s="347">
        <f>AS48*AT48</f>
        <v>0</v>
      </c>
      <c r="AV48" s="346">
        <f t="shared" si="9"/>
        <v>100</v>
      </c>
      <c r="AW48" s="347">
        <f>AV48*AT48</f>
        <v>29041.000000000004</v>
      </c>
      <c r="AX48" s="346">
        <f t="shared" si="12"/>
        <v>100</v>
      </c>
      <c r="AY48" s="177">
        <f t="shared" si="6"/>
        <v>100</v>
      </c>
      <c r="AZ48" s="177">
        <f t="shared" si="7"/>
        <v>0</v>
      </c>
    </row>
    <row r="49" spans="2:52" s="317" customFormat="1" ht="20.25" customHeight="1">
      <c r="B49" s="304"/>
      <c r="C49" s="305" t="s">
        <v>39</v>
      </c>
      <c r="D49" s="306" t="s">
        <v>72</v>
      </c>
      <c r="E49" s="307" t="s">
        <v>73</v>
      </c>
      <c r="F49" s="469"/>
      <c r="G49" s="308" t="s">
        <v>38</v>
      </c>
      <c r="H49" s="308" t="s">
        <v>38</v>
      </c>
      <c r="I49" s="309">
        <v>6</v>
      </c>
      <c r="J49" s="309">
        <v>20</v>
      </c>
      <c r="K49" s="524">
        <v>122.3</v>
      </c>
      <c r="L49" s="309">
        <v>128</v>
      </c>
      <c r="M49" s="310">
        <v>15648</v>
      </c>
      <c r="N49" s="309">
        <v>40</v>
      </c>
      <c r="O49" s="310">
        <v>12184.4</v>
      </c>
      <c r="P49" s="309">
        <v>50</v>
      </c>
      <c r="Q49" s="310">
        <v>4887.5</v>
      </c>
      <c r="R49" s="309">
        <v>100</v>
      </c>
      <c r="S49" s="310">
        <v>12225</v>
      </c>
      <c r="T49" s="311" t="s">
        <v>74</v>
      </c>
      <c r="U49" s="311"/>
      <c r="V49" s="312" t="s">
        <v>75</v>
      </c>
      <c r="W49" s="313">
        <v>43076</v>
      </c>
      <c r="X49" s="305" t="s">
        <v>76</v>
      </c>
      <c r="Y49" s="313">
        <v>43095</v>
      </c>
      <c r="Z49" s="305"/>
      <c r="AA49" s="313"/>
      <c r="AB49" s="314">
        <v>4</v>
      </c>
      <c r="AC49" s="315">
        <v>391.12</v>
      </c>
      <c r="AD49" s="316"/>
      <c r="AE49" s="315"/>
      <c r="AF49" s="316"/>
      <c r="AG49" s="315"/>
      <c r="AH49" s="316"/>
      <c r="AI49" s="315"/>
      <c r="AJ49" s="315"/>
      <c r="AK49" s="315"/>
      <c r="AL49" s="314">
        <f t="shared" si="10"/>
        <v>0</v>
      </c>
      <c r="AM49" s="408">
        <f t="shared" si="10"/>
        <v>0</v>
      </c>
      <c r="AN49" s="314">
        <f t="shared" si="1"/>
        <v>4</v>
      </c>
      <c r="AO49" s="315">
        <f t="shared" si="1"/>
        <v>391.12</v>
      </c>
      <c r="AP49" s="314">
        <v>0</v>
      </c>
      <c r="AQ49" s="315">
        <v>0</v>
      </c>
      <c r="AR49" s="316"/>
      <c r="AS49" s="314"/>
      <c r="AT49" s="315">
        <v>97.78</v>
      </c>
      <c r="AU49" s="315">
        <f t="shared" si="2"/>
        <v>0</v>
      </c>
      <c r="AV49" s="314">
        <f t="shared" si="9"/>
        <v>0</v>
      </c>
      <c r="AW49" s="315">
        <f t="shared" si="11"/>
        <v>0</v>
      </c>
      <c r="AX49" s="314">
        <f t="shared" si="12"/>
        <v>0</v>
      </c>
      <c r="AY49" s="177">
        <f t="shared" si="6"/>
        <v>0</v>
      </c>
      <c r="AZ49" s="177">
        <f t="shared" si="7"/>
        <v>0</v>
      </c>
    </row>
    <row r="50" spans="2:52" s="287" customFormat="1" ht="20.25" customHeight="1">
      <c r="B50" s="274"/>
      <c r="C50" s="275" t="s">
        <v>39</v>
      </c>
      <c r="D50" s="276" t="s">
        <v>77</v>
      </c>
      <c r="E50" s="277" t="s">
        <v>73</v>
      </c>
      <c r="F50" s="465"/>
      <c r="G50" s="278" t="s">
        <v>38</v>
      </c>
      <c r="H50" s="278" t="s">
        <v>38</v>
      </c>
      <c r="I50" s="279"/>
      <c r="J50" s="279"/>
      <c r="K50" s="520"/>
      <c r="L50" s="279"/>
      <c r="M50" s="280"/>
      <c r="N50" s="279"/>
      <c r="O50" s="280"/>
      <c r="P50" s="279"/>
      <c r="Q50" s="280"/>
      <c r="R50" s="279"/>
      <c r="S50" s="280"/>
      <c r="T50" s="281" t="s">
        <v>123</v>
      </c>
      <c r="U50" s="281" t="s">
        <v>124</v>
      </c>
      <c r="V50" s="282" t="s">
        <v>125</v>
      </c>
      <c r="W50" s="283">
        <v>43551</v>
      </c>
      <c r="X50" s="288" t="s">
        <v>126</v>
      </c>
      <c r="Y50" s="283">
        <v>43572</v>
      </c>
      <c r="Z50" s="288" t="s">
        <v>127</v>
      </c>
      <c r="AA50" s="283">
        <v>43565</v>
      </c>
      <c r="AB50" s="284">
        <v>47</v>
      </c>
      <c r="AC50" s="285">
        <v>6014.59</v>
      </c>
      <c r="AD50" s="286"/>
      <c r="AE50" s="285"/>
      <c r="AF50" s="286"/>
      <c r="AG50" s="285"/>
      <c r="AH50" s="286"/>
      <c r="AI50" s="285"/>
      <c r="AJ50" s="285"/>
      <c r="AK50" s="285"/>
      <c r="AL50" s="284">
        <f t="shared" si="10"/>
        <v>0</v>
      </c>
      <c r="AM50" s="401">
        <f t="shared" si="10"/>
        <v>0</v>
      </c>
      <c r="AN50" s="284">
        <f t="shared" si="1"/>
        <v>10</v>
      </c>
      <c r="AO50" s="285">
        <f t="shared" si="1"/>
        <v>1279.6999999999998</v>
      </c>
      <c r="AP50" s="284">
        <v>38</v>
      </c>
      <c r="AQ50" s="285">
        <v>4862.86</v>
      </c>
      <c r="AR50" s="286"/>
      <c r="AS50" s="284">
        <v>1</v>
      </c>
      <c r="AT50" s="285">
        <v>127.97</v>
      </c>
      <c r="AU50" s="285">
        <f t="shared" si="2"/>
        <v>127.97</v>
      </c>
      <c r="AV50" s="284">
        <f t="shared" si="9"/>
        <v>37</v>
      </c>
      <c r="AW50" s="285">
        <f t="shared" si="11"/>
        <v>4734.89</v>
      </c>
      <c r="AX50" s="284">
        <f t="shared" si="12"/>
        <v>37</v>
      </c>
      <c r="AY50" s="177">
        <f t="shared" si="6"/>
        <v>37</v>
      </c>
      <c r="AZ50" s="177">
        <f t="shared" si="7"/>
        <v>0</v>
      </c>
    </row>
    <row r="51" spans="2:52" s="287" customFormat="1" ht="20.25" customHeight="1">
      <c r="B51" s="274"/>
      <c r="C51" s="275" t="s">
        <v>39</v>
      </c>
      <c r="D51" s="276" t="s">
        <v>77</v>
      </c>
      <c r="E51" s="277" t="s">
        <v>73</v>
      </c>
      <c r="F51" s="465"/>
      <c r="G51" s="278" t="s">
        <v>38</v>
      </c>
      <c r="H51" s="278" t="s">
        <v>38</v>
      </c>
      <c r="I51" s="279"/>
      <c r="J51" s="279"/>
      <c r="K51" s="520"/>
      <c r="L51" s="279"/>
      <c r="M51" s="280"/>
      <c r="N51" s="279"/>
      <c r="O51" s="280"/>
      <c r="P51" s="279"/>
      <c r="Q51" s="280"/>
      <c r="R51" s="279"/>
      <c r="S51" s="280"/>
      <c r="T51" s="281" t="s">
        <v>226</v>
      </c>
      <c r="U51" s="281" t="s">
        <v>227</v>
      </c>
      <c r="V51" s="282" t="s">
        <v>224</v>
      </c>
      <c r="W51" s="283">
        <v>43819</v>
      </c>
      <c r="X51" s="288" t="s">
        <v>225</v>
      </c>
      <c r="Y51" s="283">
        <v>43838</v>
      </c>
      <c r="Z51" s="288"/>
      <c r="AA51" s="283"/>
      <c r="AB51" s="284">
        <v>0</v>
      </c>
      <c r="AC51" s="285">
        <v>0</v>
      </c>
      <c r="AD51" s="286"/>
      <c r="AE51" s="285"/>
      <c r="AF51" s="286">
        <v>327</v>
      </c>
      <c r="AG51" s="285">
        <v>41054.85</v>
      </c>
      <c r="AH51" s="286"/>
      <c r="AI51" s="285"/>
      <c r="AJ51" s="285"/>
      <c r="AK51" s="285"/>
      <c r="AL51" s="284">
        <f t="shared" si="10"/>
        <v>327</v>
      </c>
      <c r="AM51" s="401">
        <f t="shared" si="10"/>
        <v>41054.85</v>
      </c>
      <c r="AN51" s="284">
        <f t="shared" si="1"/>
        <v>0</v>
      </c>
      <c r="AO51" s="285">
        <f t="shared" si="1"/>
        <v>0</v>
      </c>
      <c r="AP51" s="284">
        <v>327</v>
      </c>
      <c r="AQ51" s="285">
        <v>41054.85</v>
      </c>
      <c r="AR51" s="286"/>
      <c r="AS51" s="284"/>
      <c r="AT51" s="285">
        <v>125.55</v>
      </c>
      <c r="AU51" s="285">
        <f>AS51*AT51</f>
        <v>0</v>
      </c>
      <c r="AV51" s="284">
        <f t="shared" si="9"/>
        <v>327</v>
      </c>
      <c r="AW51" s="285">
        <f>AV51*AT51</f>
        <v>41054.85</v>
      </c>
      <c r="AX51" s="284">
        <v>327</v>
      </c>
      <c r="AY51" s="177">
        <f t="shared" si="6"/>
        <v>327</v>
      </c>
      <c r="AZ51" s="177">
        <f t="shared" si="7"/>
        <v>0</v>
      </c>
    </row>
    <row r="52" spans="2:52" s="210" customFormat="1" ht="20.25" customHeight="1">
      <c r="B52" s="195"/>
      <c r="C52" s="196" t="s">
        <v>39</v>
      </c>
      <c r="D52" s="197" t="s">
        <v>45</v>
      </c>
      <c r="E52" s="198" t="s">
        <v>46</v>
      </c>
      <c r="F52" s="460" t="s">
        <v>274</v>
      </c>
      <c r="G52" s="199" t="s">
        <v>47</v>
      </c>
      <c r="H52" s="199" t="s">
        <v>47</v>
      </c>
      <c r="I52" s="200"/>
      <c r="J52" s="200"/>
      <c r="K52" s="515"/>
      <c r="L52" s="200"/>
      <c r="M52" s="201"/>
      <c r="N52" s="200">
        <v>20</v>
      </c>
      <c r="O52" s="201">
        <v>2036</v>
      </c>
      <c r="P52" s="200">
        <v>20</v>
      </c>
      <c r="Q52" s="201">
        <v>7871.4</v>
      </c>
      <c r="R52" s="200">
        <v>20</v>
      </c>
      <c r="S52" s="201">
        <v>5554</v>
      </c>
      <c r="T52" s="202" t="s">
        <v>48</v>
      </c>
      <c r="U52" s="202"/>
      <c r="V52" s="203" t="s">
        <v>40</v>
      </c>
      <c r="W52" s="204">
        <v>43292</v>
      </c>
      <c r="X52" s="205" t="s">
        <v>41</v>
      </c>
      <c r="Y52" s="204">
        <v>43298</v>
      </c>
      <c r="Z52" s="205" t="s">
        <v>42</v>
      </c>
      <c r="AA52" s="204">
        <v>43319</v>
      </c>
      <c r="AB52" s="206">
        <v>1</v>
      </c>
      <c r="AC52" s="207">
        <v>275.56</v>
      </c>
      <c r="AD52" s="208"/>
      <c r="AE52" s="207"/>
      <c r="AF52" s="208"/>
      <c r="AG52" s="207"/>
      <c r="AH52" s="208"/>
      <c r="AI52" s="207"/>
      <c r="AJ52" s="207"/>
      <c r="AK52" s="207"/>
      <c r="AL52" s="206">
        <f t="shared" si="10"/>
        <v>0</v>
      </c>
      <c r="AM52" s="402">
        <f t="shared" si="10"/>
        <v>0</v>
      </c>
      <c r="AN52" s="206">
        <f t="shared" si="1"/>
        <v>1</v>
      </c>
      <c r="AO52" s="207">
        <f t="shared" si="1"/>
        <v>275.56</v>
      </c>
      <c r="AP52" s="206">
        <v>0</v>
      </c>
      <c r="AQ52" s="207">
        <v>0</v>
      </c>
      <c r="AR52" s="206"/>
      <c r="AS52" s="206"/>
      <c r="AT52" s="207">
        <v>275.56</v>
      </c>
      <c r="AU52" s="207">
        <f t="shared" si="2"/>
        <v>0</v>
      </c>
      <c r="AV52" s="206">
        <f t="shared" si="9"/>
        <v>0</v>
      </c>
      <c r="AW52" s="207">
        <f t="shared" si="11"/>
        <v>0</v>
      </c>
      <c r="AX52" s="206">
        <f>AV52</f>
        <v>0</v>
      </c>
      <c r="AY52" s="177">
        <f t="shared" si="6"/>
        <v>0</v>
      </c>
      <c r="AZ52" s="177">
        <f t="shared" si="7"/>
        <v>0</v>
      </c>
    </row>
    <row r="53" spans="2:52" s="210" customFormat="1" ht="20.25" customHeight="1">
      <c r="B53" s="195"/>
      <c r="C53" s="196" t="s">
        <v>39</v>
      </c>
      <c r="D53" s="197" t="s">
        <v>141</v>
      </c>
      <c r="E53" s="198" t="s">
        <v>46</v>
      </c>
      <c r="F53" s="460" t="s">
        <v>274</v>
      </c>
      <c r="G53" s="199" t="s">
        <v>47</v>
      </c>
      <c r="H53" s="199" t="s">
        <v>47</v>
      </c>
      <c r="I53" s="200"/>
      <c r="J53" s="200"/>
      <c r="K53" s="515"/>
      <c r="L53" s="200"/>
      <c r="M53" s="201"/>
      <c r="N53" s="200"/>
      <c r="O53" s="201"/>
      <c r="P53" s="200"/>
      <c r="Q53" s="201"/>
      <c r="R53" s="200"/>
      <c r="S53" s="201"/>
      <c r="T53" s="202" t="s">
        <v>142</v>
      </c>
      <c r="U53" s="202" t="s">
        <v>89</v>
      </c>
      <c r="V53" s="203" t="s">
        <v>143</v>
      </c>
      <c r="W53" s="204">
        <v>43627</v>
      </c>
      <c r="X53" s="205" t="s">
        <v>144</v>
      </c>
      <c r="Y53" s="204">
        <v>43627</v>
      </c>
      <c r="Z53" s="205" t="s">
        <v>145</v>
      </c>
      <c r="AA53" s="204">
        <v>43623</v>
      </c>
      <c r="AB53" s="206">
        <v>15</v>
      </c>
      <c r="AC53" s="207">
        <v>4359.18</v>
      </c>
      <c r="AD53" s="208"/>
      <c r="AE53" s="207"/>
      <c r="AF53" s="208"/>
      <c r="AG53" s="207"/>
      <c r="AH53" s="208"/>
      <c r="AI53" s="207"/>
      <c r="AJ53" s="207"/>
      <c r="AK53" s="207"/>
      <c r="AL53" s="206">
        <f t="shared" si="10"/>
        <v>0</v>
      </c>
      <c r="AM53" s="402">
        <f t="shared" si="10"/>
        <v>0</v>
      </c>
      <c r="AN53" s="206">
        <f t="shared" si="1"/>
        <v>15</v>
      </c>
      <c r="AO53" s="207">
        <f t="shared" si="1"/>
        <v>4359.18</v>
      </c>
      <c r="AP53" s="206">
        <v>0</v>
      </c>
      <c r="AQ53" s="207">
        <v>0</v>
      </c>
      <c r="AR53" s="206"/>
      <c r="AS53" s="206"/>
      <c r="AT53" s="207">
        <v>290.612</v>
      </c>
      <c r="AU53" s="207">
        <f t="shared" si="2"/>
        <v>0</v>
      </c>
      <c r="AV53" s="206">
        <f t="shared" si="9"/>
        <v>0</v>
      </c>
      <c r="AW53" s="207">
        <f t="shared" si="11"/>
        <v>0</v>
      </c>
      <c r="AX53" s="206">
        <f>AV53</f>
        <v>0</v>
      </c>
      <c r="AY53" s="177">
        <f t="shared" si="6"/>
        <v>0</v>
      </c>
      <c r="AZ53" s="177">
        <f t="shared" si="7"/>
        <v>0</v>
      </c>
    </row>
    <row r="54" spans="2:52" s="210" customFormat="1" ht="20.25" customHeight="1">
      <c r="B54" s="195"/>
      <c r="C54" s="196" t="s">
        <v>39</v>
      </c>
      <c r="D54" s="197" t="s">
        <v>141</v>
      </c>
      <c r="E54" s="198" t="s">
        <v>46</v>
      </c>
      <c r="F54" s="460" t="s">
        <v>274</v>
      </c>
      <c r="G54" s="199" t="s">
        <v>47</v>
      </c>
      <c r="H54" s="199" t="s">
        <v>47</v>
      </c>
      <c r="I54" s="200"/>
      <c r="J54" s="200"/>
      <c r="K54" s="515"/>
      <c r="L54" s="200"/>
      <c r="M54" s="201"/>
      <c r="N54" s="200"/>
      <c r="O54" s="201"/>
      <c r="P54" s="200"/>
      <c r="Q54" s="201"/>
      <c r="R54" s="200"/>
      <c r="S54" s="201"/>
      <c r="T54" s="202" t="s">
        <v>275</v>
      </c>
      <c r="U54" s="202" t="s">
        <v>276</v>
      </c>
      <c r="V54" s="203" t="s">
        <v>277</v>
      </c>
      <c r="W54" s="204">
        <v>43850</v>
      </c>
      <c r="X54" s="205" t="s">
        <v>278</v>
      </c>
      <c r="Y54" s="204">
        <v>43879</v>
      </c>
      <c r="Z54" s="205" t="s">
        <v>257</v>
      </c>
      <c r="AA54" s="204">
        <v>43858</v>
      </c>
      <c r="AB54" s="206">
        <v>0</v>
      </c>
      <c r="AC54" s="207">
        <v>0</v>
      </c>
      <c r="AD54" s="208"/>
      <c r="AE54" s="207"/>
      <c r="AF54" s="208">
        <v>210</v>
      </c>
      <c r="AG54" s="207">
        <v>59873.52</v>
      </c>
      <c r="AH54" s="208"/>
      <c r="AI54" s="207"/>
      <c r="AJ54" s="207"/>
      <c r="AK54" s="207"/>
      <c r="AL54" s="206">
        <f t="shared" si="10"/>
        <v>210</v>
      </c>
      <c r="AM54" s="402">
        <f t="shared" si="10"/>
        <v>59873.52</v>
      </c>
      <c r="AN54" s="206">
        <f t="shared" si="1"/>
        <v>14</v>
      </c>
      <c r="AO54" s="207">
        <f t="shared" si="1"/>
        <v>3991.567999999992</v>
      </c>
      <c r="AP54" s="206">
        <v>199</v>
      </c>
      <c r="AQ54" s="207">
        <v>56737.28800000001</v>
      </c>
      <c r="AR54" s="206"/>
      <c r="AS54" s="206">
        <v>3</v>
      </c>
      <c r="AT54" s="207">
        <v>285.112</v>
      </c>
      <c r="AU54" s="207">
        <f>AS54*AT54</f>
        <v>855.336</v>
      </c>
      <c r="AV54" s="206">
        <f t="shared" si="9"/>
        <v>196</v>
      </c>
      <c r="AW54" s="207">
        <f>AV54*AT54</f>
        <v>55881.952000000005</v>
      </c>
      <c r="AX54" s="206">
        <f>AV54</f>
        <v>196</v>
      </c>
      <c r="AY54" s="177">
        <f t="shared" si="6"/>
        <v>196</v>
      </c>
      <c r="AZ54" s="177">
        <f t="shared" si="7"/>
        <v>0</v>
      </c>
    </row>
    <row r="55" spans="2:52" s="194" customFormat="1" ht="20.25" customHeight="1">
      <c r="B55" s="179"/>
      <c r="C55" s="180" t="s">
        <v>39</v>
      </c>
      <c r="D55" s="181" t="s">
        <v>50</v>
      </c>
      <c r="E55" s="182" t="s">
        <v>49</v>
      </c>
      <c r="F55" s="464"/>
      <c r="G55" s="183" t="s">
        <v>38</v>
      </c>
      <c r="H55" s="183" t="s">
        <v>38</v>
      </c>
      <c r="I55" s="184">
        <v>5</v>
      </c>
      <c r="J55" s="184">
        <v>5</v>
      </c>
      <c r="K55" s="519">
        <v>1177.2</v>
      </c>
      <c r="L55" s="184">
        <v>25</v>
      </c>
      <c r="M55" s="185">
        <v>29429</v>
      </c>
      <c r="N55" s="184"/>
      <c r="O55" s="185"/>
      <c r="P55" s="184">
        <v>30</v>
      </c>
      <c r="Q55" s="185">
        <v>49708.5</v>
      </c>
      <c r="R55" s="184">
        <v>22</v>
      </c>
      <c r="S55" s="185">
        <v>25898.52</v>
      </c>
      <c r="T55" s="186" t="s">
        <v>203</v>
      </c>
      <c r="U55" s="186" t="s">
        <v>204</v>
      </c>
      <c r="V55" s="187" t="s">
        <v>205</v>
      </c>
      <c r="W55" s="188">
        <v>43777</v>
      </c>
      <c r="X55" s="189" t="s">
        <v>206</v>
      </c>
      <c r="Y55" s="188">
        <v>43789</v>
      </c>
      <c r="Z55" s="180"/>
      <c r="AA55" s="188"/>
      <c r="AB55" s="190">
        <v>21</v>
      </c>
      <c r="AC55" s="191">
        <v>24146.219999999998</v>
      </c>
      <c r="AD55" s="192"/>
      <c r="AE55" s="191"/>
      <c r="AF55" s="192"/>
      <c r="AG55" s="191"/>
      <c r="AH55" s="192"/>
      <c r="AI55" s="191"/>
      <c r="AJ55" s="191"/>
      <c r="AK55" s="191"/>
      <c r="AL55" s="190">
        <f>AD55+AF55+AH55+AJ55</f>
        <v>0</v>
      </c>
      <c r="AM55" s="397">
        <f>AE55+AG55+AI55+AK55</f>
        <v>0</v>
      </c>
      <c r="AN55" s="190">
        <f t="shared" si="1"/>
        <v>5</v>
      </c>
      <c r="AO55" s="191">
        <f t="shared" si="1"/>
        <v>5749.0999999999985</v>
      </c>
      <c r="AP55" s="190">
        <v>16</v>
      </c>
      <c r="AQ55" s="191">
        <v>18397.12</v>
      </c>
      <c r="AR55" s="190"/>
      <c r="AS55" s="190"/>
      <c r="AT55" s="191">
        <v>1149.82</v>
      </c>
      <c r="AU55" s="191">
        <f t="shared" si="2"/>
        <v>0</v>
      </c>
      <c r="AV55" s="190">
        <f t="shared" si="9"/>
        <v>16</v>
      </c>
      <c r="AW55" s="191">
        <f>AV55*AT55</f>
        <v>18397.12</v>
      </c>
      <c r="AX55" s="190">
        <f>AV55</f>
        <v>16</v>
      </c>
      <c r="AY55" s="177">
        <f t="shared" si="6"/>
        <v>16</v>
      </c>
      <c r="AZ55" s="177">
        <f t="shared" si="7"/>
        <v>0</v>
      </c>
    </row>
    <row r="56" spans="2:52" s="72" customFormat="1" ht="20.25" customHeight="1">
      <c r="B56" s="302"/>
      <c r="C56" s="86" t="s">
        <v>39</v>
      </c>
      <c r="D56" s="382" t="s">
        <v>197</v>
      </c>
      <c r="E56" s="81" t="s">
        <v>67</v>
      </c>
      <c r="F56" s="466"/>
      <c r="G56" s="82" t="s">
        <v>198</v>
      </c>
      <c r="H56" s="82" t="s">
        <v>38</v>
      </c>
      <c r="I56" s="83"/>
      <c r="J56" s="83"/>
      <c r="K56" s="521"/>
      <c r="L56" s="83"/>
      <c r="M56" s="84"/>
      <c r="N56" s="83"/>
      <c r="O56" s="84"/>
      <c r="P56" s="83"/>
      <c r="Q56" s="84"/>
      <c r="R56" s="83"/>
      <c r="S56" s="84"/>
      <c r="T56" s="85" t="s">
        <v>199</v>
      </c>
      <c r="U56" s="85" t="s">
        <v>200</v>
      </c>
      <c r="V56" s="114" t="s">
        <v>201</v>
      </c>
      <c r="W56" s="113">
        <v>43754</v>
      </c>
      <c r="X56" s="112" t="s">
        <v>202</v>
      </c>
      <c r="Y56" s="113">
        <v>43773</v>
      </c>
      <c r="Z56" s="86"/>
      <c r="AA56" s="113"/>
      <c r="AB56" s="129">
        <v>57</v>
      </c>
      <c r="AC56" s="120">
        <v>7896.21</v>
      </c>
      <c r="AD56" s="87"/>
      <c r="AE56" s="120"/>
      <c r="AF56" s="87"/>
      <c r="AG56" s="120"/>
      <c r="AH56" s="87"/>
      <c r="AI56" s="120"/>
      <c r="AJ56" s="120"/>
      <c r="AK56" s="120"/>
      <c r="AL56" s="129">
        <f>AD56+AF56+AH56+AJ56</f>
        <v>0</v>
      </c>
      <c r="AM56" s="399">
        <f>AE56+AG56+AI56+AK56</f>
        <v>0</v>
      </c>
      <c r="AN56" s="129">
        <f t="shared" si="1"/>
        <v>51</v>
      </c>
      <c r="AO56" s="120">
        <f t="shared" si="1"/>
        <v>7065.03</v>
      </c>
      <c r="AP56" s="129">
        <v>9</v>
      </c>
      <c r="AQ56" s="120">
        <v>1246.77</v>
      </c>
      <c r="AR56" s="129"/>
      <c r="AS56" s="129">
        <v>3</v>
      </c>
      <c r="AT56" s="120">
        <v>138.53</v>
      </c>
      <c r="AU56" s="120">
        <f>AS56*AT56</f>
        <v>415.59000000000003</v>
      </c>
      <c r="AV56" s="129">
        <f t="shared" si="9"/>
        <v>6</v>
      </c>
      <c r="AW56" s="120">
        <f>AV56*AT56</f>
        <v>831.1800000000001</v>
      </c>
      <c r="AX56" s="129">
        <f>AV56</f>
        <v>6</v>
      </c>
      <c r="AY56" s="177">
        <f t="shared" si="6"/>
        <v>6</v>
      </c>
      <c r="AZ56" s="177">
        <f t="shared" si="7"/>
        <v>0</v>
      </c>
    </row>
    <row r="57" spans="2:52" s="240" customFormat="1" ht="20.25" customHeight="1">
      <c r="B57" s="226"/>
      <c r="C57" s="241" t="s">
        <v>39</v>
      </c>
      <c r="D57" s="378" t="s">
        <v>169</v>
      </c>
      <c r="E57" s="229" t="s">
        <v>94</v>
      </c>
      <c r="F57" s="462"/>
      <c r="G57" s="230" t="s">
        <v>134</v>
      </c>
      <c r="H57" s="230" t="s">
        <v>134</v>
      </c>
      <c r="I57" s="231"/>
      <c r="J57" s="231"/>
      <c r="K57" s="517"/>
      <c r="L57" s="231"/>
      <c r="M57" s="232"/>
      <c r="N57" s="231"/>
      <c r="O57" s="232"/>
      <c r="P57" s="231"/>
      <c r="Q57" s="232"/>
      <c r="R57" s="231"/>
      <c r="S57" s="232"/>
      <c r="T57" s="233">
        <v>91067001</v>
      </c>
      <c r="U57" s="233" t="s">
        <v>248</v>
      </c>
      <c r="V57" s="234" t="s">
        <v>165</v>
      </c>
      <c r="W57" s="235">
        <v>43692</v>
      </c>
      <c r="X57" s="234" t="s">
        <v>166</v>
      </c>
      <c r="Y57" s="235">
        <v>43710</v>
      </c>
      <c r="Z57" s="227" t="s">
        <v>167</v>
      </c>
      <c r="AA57" s="235">
        <v>43696</v>
      </c>
      <c r="AB57" s="236">
        <v>26</v>
      </c>
      <c r="AC57" s="237">
        <v>1584.7</v>
      </c>
      <c r="AD57" s="238"/>
      <c r="AE57" s="237"/>
      <c r="AF57" s="238"/>
      <c r="AG57" s="237"/>
      <c r="AH57" s="238"/>
      <c r="AI57" s="237"/>
      <c r="AJ57" s="237"/>
      <c r="AK57" s="237"/>
      <c r="AL57" s="236">
        <f aca="true" t="shared" si="13" ref="AL57:AM64">AD57+AF57+AH57</f>
        <v>0</v>
      </c>
      <c r="AM57" s="393">
        <f t="shared" si="13"/>
        <v>0</v>
      </c>
      <c r="AN57" s="236">
        <f t="shared" si="1"/>
        <v>0</v>
      </c>
      <c r="AO57" s="237">
        <f t="shared" si="1"/>
        <v>0</v>
      </c>
      <c r="AP57" s="236">
        <v>26</v>
      </c>
      <c r="AQ57" s="237">
        <v>1584.7</v>
      </c>
      <c r="AR57" s="236"/>
      <c r="AS57" s="236"/>
      <c r="AT57" s="237">
        <v>60.95</v>
      </c>
      <c r="AU57" s="237">
        <f t="shared" si="2"/>
        <v>0</v>
      </c>
      <c r="AV57" s="236">
        <f aca="true" t="shared" si="14" ref="AV57:AV62">SUM(AX57:AX57)</f>
        <v>26</v>
      </c>
      <c r="AW57" s="237">
        <f aca="true" t="shared" si="15" ref="AW57:AW62">AT57*AV57</f>
        <v>1584.7</v>
      </c>
      <c r="AX57" s="236">
        <v>26</v>
      </c>
      <c r="AY57" s="177">
        <f t="shared" si="6"/>
        <v>26</v>
      </c>
      <c r="AZ57" s="177">
        <f t="shared" si="7"/>
        <v>0</v>
      </c>
    </row>
    <row r="58" spans="2:52" s="240" customFormat="1" ht="20.25" customHeight="1">
      <c r="B58" s="226"/>
      <c r="C58" s="241" t="s">
        <v>39</v>
      </c>
      <c r="D58" s="378" t="s">
        <v>247</v>
      </c>
      <c r="E58" s="229" t="s">
        <v>94</v>
      </c>
      <c r="F58" s="462" t="s">
        <v>273</v>
      </c>
      <c r="G58" s="230" t="s">
        <v>134</v>
      </c>
      <c r="H58" s="230" t="s">
        <v>134</v>
      </c>
      <c r="I58" s="231"/>
      <c r="J58" s="231"/>
      <c r="K58" s="517"/>
      <c r="L58" s="231"/>
      <c r="M58" s="232"/>
      <c r="N58" s="231"/>
      <c r="O58" s="232"/>
      <c r="P58" s="231"/>
      <c r="Q58" s="232"/>
      <c r="R58" s="231"/>
      <c r="S58" s="232"/>
      <c r="T58" s="233">
        <v>91067001</v>
      </c>
      <c r="U58" s="233" t="s">
        <v>249</v>
      </c>
      <c r="V58" s="234" t="s">
        <v>250</v>
      </c>
      <c r="W58" s="235">
        <v>43864</v>
      </c>
      <c r="X58" s="234" t="s">
        <v>251</v>
      </c>
      <c r="Y58" s="235">
        <v>43879</v>
      </c>
      <c r="Z58" s="227"/>
      <c r="AA58" s="235"/>
      <c r="AB58" s="236">
        <v>0</v>
      </c>
      <c r="AC58" s="237">
        <v>0</v>
      </c>
      <c r="AD58" s="238"/>
      <c r="AE58" s="237"/>
      <c r="AF58" s="238">
        <v>25</v>
      </c>
      <c r="AG58" s="237">
        <v>1633</v>
      </c>
      <c r="AH58" s="238"/>
      <c r="AI58" s="237"/>
      <c r="AJ58" s="237"/>
      <c r="AK58" s="237"/>
      <c r="AL58" s="236">
        <f t="shared" si="13"/>
        <v>25</v>
      </c>
      <c r="AM58" s="393">
        <f t="shared" si="13"/>
        <v>1633</v>
      </c>
      <c r="AN58" s="236">
        <f t="shared" si="1"/>
        <v>0</v>
      </c>
      <c r="AO58" s="237">
        <f t="shared" si="1"/>
        <v>0</v>
      </c>
      <c r="AP58" s="236">
        <v>25</v>
      </c>
      <c r="AQ58" s="237">
        <v>1632.9999999999998</v>
      </c>
      <c r="AR58" s="236"/>
      <c r="AS58" s="236"/>
      <c r="AT58" s="237">
        <v>65.32</v>
      </c>
      <c r="AU58" s="237">
        <f t="shared" si="2"/>
        <v>0</v>
      </c>
      <c r="AV58" s="236">
        <f t="shared" si="14"/>
        <v>25</v>
      </c>
      <c r="AW58" s="237">
        <f t="shared" si="15"/>
        <v>1632.9999999999998</v>
      </c>
      <c r="AX58" s="236">
        <v>25</v>
      </c>
      <c r="AY58" s="177">
        <f t="shared" si="6"/>
        <v>25</v>
      </c>
      <c r="AZ58" s="177">
        <f t="shared" si="7"/>
        <v>0</v>
      </c>
    </row>
    <row r="59" spans="2:52" s="240" customFormat="1" ht="20.25" customHeight="1">
      <c r="B59" s="226"/>
      <c r="C59" s="241" t="s">
        <v>39</v>
      </c>
      <c r="D59" s="378" t="s">
        <v>345</v>
      </c>
      <c r="E59" s="229" t="s">
        <v>94</v>
      </c>
      <c r="F59" s="462" t="s">
        <v>273</v>
      </c>
      <c r="G59" s="230" t="s">
        <v>134</v>
      </c>
      <c r="H59" s="230" t="s">
        <v>134</v>
      </c>
      <c r="I59" s="231"/>
      <c r="J59" s="231"/>
      <c r="K59" s="517"/>
      <c r="L59" s="231"/>
      <c r="M59" s="232"/>
      <c r="N59" s="231"/>
      <c r="O59" s="232"/>
      <c r="P59" s="231"/>
      <c r="Q59" s="232"/>
      <c r="R59" s="231"/>
      <c r="S59" s="232"/>
      <c r="T59" s="233" t="s">
        <v>346</v>
      </c>
      <c r="U59" s="233" t="s">
        <v>249</v>
      </c>
      <c r="V59" s="234" t="s">
        <v>347</v>
      </c>
      <c r="W59" s="235">
        <v>43888</v>
      </c>
      <c r="X59" s="234" t="s">
        <v>348</v>
      </c>
      <c r="Y59" s="235">
        <v>43914</v>
      </c>
      <c r="Z59" s="227"/>
      <c r="AA59" s="235"/>
      <c r="AB59" s="236">
        <v>0</v>
      </c>
      <c r="AC59" s="237">
        <v>0</v>
      </c>
      <c r="AD59" s="238"/>
      <c r="AE59" s="237"/>
      <c r="AF59" s="238"/>
      <c r="AG59" s="237"/>
      <c r="AH59" s="238">
        <v>5</v>
      </c>
      <c r="AI59" s="237">
        <v>304.75</v>
      </c>
      <c r="AJ59" s="237"/>
      <c r="AK59" s="237"/>
      <c r="AL59" s="236">
        <f>AD59+AF59+AH59</f>
        <v>5</v>
      </c>
      <c r="AM59" s="393">
        <f>AE59+AG59+AI59</f>
        <v>304.75</v>
      </c>
      <c r="AN59" s="236">
        <f>AB59+AL59-AV59</f>
        <v>0</v>
      </c>
      <c r="AO59" s="237">
        <f>AC59+AM59-AW59</f>
        <v>0</v>
      </c>
      <c r="AP59" s="236">
        <v>5</v>
      </c>
      <c r="AQ59" s="237">
        <v>304.75</v>
      </c>
      <c r="AR59" s="236"/>
      <c r="AS59" s="236"/>
      <c r="AT59" s="237">
        <v>60.95</v>
      </c>
      <c r="AU59" s="237">
        <f>AS59*AT59</f>
        <v>0</v>
      </c>
      <c r="AV59" s="236">
        <f t="shared" si="14"/>
        <v>5</v>
      </c>
      <c r="AW59" s="237">
        <f t="shared" si="15"/>
        <v>304.75</v>
      </c>
      <c r="AX59" s="236">
        <v>5</v>
      </c>
      <c r="AY59" s="177">
        <f t="shared" si="6"/>
        <v>5</v>
      </c>
      <c r="AZ59" s="177">
        <f t="shared" si="7"/>
        <v>0</v>
      </c>
    </row>
    <row r="60" spans="2:52" s="240" customFormat="1" ht="20.25" customHeight="1">
      <c r="B60" s="226"/>
      <c r="C60" s="241" t="s">
        <v>39</v>
      </c>
      <c r="D60" s="378" t="s">
        <v>363</v>
      </c>
      <c r="E60" s="229" t="s">
        <v>94</v>
      </c>
      <c r="F60" s="462" t="s">
        <v>364</v>
      </c>
      <c r="G60" s="230" t="s">
        <v>134</v>
      </c>
      <c r="H60" s="230" t="s">
        <v>134</v>
      </c>
      <c r="I60" s="231"/>
      <c r="J60" s="231"/>
      <c r="K60" s="517"/>
      <c r="L60" s="231"/>
      <c r="M60" s="232"/>
      <c r="N60" s="231"/>
      <c r="O60" s="232"/>
      <c r="P60" s="231"/>
      <c r="Q60" s="232"/>
      <c r="R60" s="231"/>
      <c r="S60" s="232"/>
      <c r="T60" s="233" t="s">
        <v>365</v>
      </c>
      <c r="U60" s="233" t="s">
        <v>310</v>
      </c>
      <c r="V60" s="234" t="s">
        <v>366</v>
      </c>
      <c r="W60" s="235">
        <v>704</v>
      </c>
      <c r="X60" s="234" t="s">
        <v>367</v>
      </c>
      <c r="Y60" s="235">
        <v>43948</v>
      </c>
      <c r="Z60" s="227"/>
      <c r="AA60" s="235"/>
      <c r="AB60" s="236">
        <v>0</v>
      </c>
      <c r="AC60" s="237">
        <v>0</v>
      </c>
      <c r="AD60" s="238"/>
      <c r="AE60" s="237"/>
      <c r="AF60" s="238">
        <v>68</v>
      </c>
      <c r="AG60" s="237">
        <v>4260.2</v>
      </c>
      <c r="AH60" s="238"/>
      <c r="AI60" s="237"/>
      <c r="AJ60" s="237"/>
      <c r="AK60" s="237"/>
      <c r="AL60" s="236">
        <f>AD60+AF60+AH60</f>
        <v>68</v>
      </c>
      <c r="AM60" s="393">
        <f>AE60+AG60+AI60</f>
        <v>4260.2</v>
      </c>
      <c r="AN60" s="236">
        <f>AB60+AL60-AV60</f>
        <v>0</v>
      </c>
      <c r="AO60" s="237">
        <f>AC60+AM60-AW60</f>
        <v>0</v>
      </c>
      <c r="AP60" s="236">
        <v>68</v>
      </c>
      <c r="AQ60" s="237">
        <v>4260.2</v>
      </c>
      <c r="AR60" s="236"/>
      <c r="AS60" s="236"/>
      <c r="AT60" s="237">
        <v>62.65</v>
      </c>
      <c r="AU60" s="237">
        <f>AS60*AT60</f>
        <v>0</v>
      </c>
      <c r="AV60" s="236">
        <f t="shared" si="14"/>
        <v>68</v>
      </c>
      <c r="AW60" s="237">
        <f t="shared" si="15"/>
        <v>4260.2</v>
      </c>
      <c r="AX60" s="236">
        <v>68</v>
      </c>
      <c r="AY60" s="177">
        <f t="shared" si="6"/>
        <v>68</v>
      </c>
      <c r="AZ60" s="177">
        <f t="shared" si="7"/>
        <v>0</v>
      </c>
    </row>
    <row r="61" spans="2:52" s="161" customFormat="1" ht="20.25" customHeight="1">
      <c r="B61" s="146"/>
      <c r="C61" s="156" t="s">
        <v>39</v>
      </c>
      <c r="D61" s="479" t="s">
        <v>279</v>
      </c>
      <c r="E61" s="149" t="s">
        <v>280</v>
      </c>
      <c r="F61" s="461" t="s">
        <v>281</v>
      </c>
      <c r="G61" s="150" t="s">
        <v>38</v>
      </c>
      <c r="H61" s="150" t="s">
        <v>38</v>
      </c>
      <c r="I61" s="151"/>
      <c r="J61" s="151"/>
      <c r="K61" s="516"/>
      <c r="L61" s="151"/>
      <c r="M61" s="152"/>
      <c r="N61" s="151"/>
      <c r="O61" s="152"/>
      <c r="P61" s="151"/>
      <c r="Q61" s="152"/>
      <c r="R61" s="151"/>
      <c r="S61" s="152"/>
      <c r="T61" s="153" t="s">
        <v>282</v>
      </c>
      <c r="U61" s="153" t="s">
        <v>284</v>
      </c>
      <c r="V61" s="154" t="s">
        <v>277</v>
      </c>
      <c r="W61" s="155">
        <v>43850</v>
      </c>
      <c r="X61" s="156" t="s">
        <v>278</v>
      </c>
      <c r="Y61" s="155">
        <v>43879</v>
      </c>
      <c r="Z61" s="156" t="s">
        <v>257</v>
      </c>
      <c r="AA61" s="155">
        <v>43858</v>
      </c>
      <c r="AB61" s="157">
        <v>0</v>
      </c>
      <c r="AC61" s="158">
        <v>0</v>
      </c>
      <c r="AD61" s="159"/>
      <c r="AE61" s="158"/>
      <c r="AF61" s="159">
        <v>26</v>
      </c>
      <c r="AG61" s="158">
        <v>280219.16</v>
      </c>
      <c r="AH61" s="159"/>
      <c r="AI61" s="158"/>
      <c r="AJ61" s="158"/>
      <c r="AK61" s="158"/>
      <c r="AL61" s="157">
        <f t="shared" si="13"/>
        <v>26</v>
      </c>
      <c r="AM61" s="395">
        <f t="shared" si="13"/>
        <v>280219.16</v>
      </c>
      <c r="AN61" s="157">
        <f t="shared" si="1"/>
        <v>0</v>
      </c>
      <c r="AO61" s="158">
        <f t="shared" si="1"/>
        <v>0</v>
      </c>
      <c r="AP61" s="157">
        <v>26</v>
      </c>
      <c r="AQ61" s="158">
        <v>280219.16</v>
      </c>
      <c r="AR61" s="157"/>
      <c r="AS61" s="157"/>
      <c r="AT61" s="158">
        <v>10777.66</v>
      </c>
      <c r="AU61" s="158">
        <f>AS61*AT61</f>
        <v>0</v>
      </c>
      <c r="AV61" s="157">
        <f t="shared" si="14"/>
        <v>26</v>
      </c>
      <c r="AW61" s="158">
        <f t="shared" si="15"/>
        <v>280219.16</v>
      </c>
      <c r="AX61" s="157">
        <v>26</v>
      </c>
      <c r="AY61" s="177">
        <f t="shared" si="6"/>
        <v>26</v>
      </c>
      <c r="AZ61" s="177">
        <f t="shared" si="7"/>
        <v>0</v>
      </c>
    </row>
    <row r="62" spans="2:52" s="161" customFormat="1" ht="20.25" customHeight="1">
      <c r="B62" s="146"/>
      <c r="C62" s="156" t="s">
        <v>39</v>
      </c>
      <c r="D62" s="479" t="s">
        <v>286</v>
      </c>
      <c r="E62" s="149" t="s">
        <v>280</v>
      </c>
      <c r="F62" s="461" t="s">
        <v>281</v>
      </c>
      <c r="G62" s="150" t="s">
        <v>38</v>
      </c>
      <c r="H62" s="150" t="s">
        <v>38</v>
      </c>
      <c r="I62" s="151"/>
      <c r="J62" s="151"/>
      <c r="K62" s="516"/>
      <c r="L62" s="151"/>
      <c r="M62" s="152"/>
      <c r="N62" s="151"/>
      <c r="O62" s="152"/>
      <c r="P62" s="151"/>
      <c r="Q62" s="152"/>
      <c r="R62" s="151"/>
      <c r="S62" s="152"/>
      <c r="T62" s="153" t="s">
        <v>283</v>
      </c>
      <c r="U62" s="153" t="s">
        <v>285</v>
      </c>
      <c r="V62" s="154" t="s">
        <v>277</v>
      </c>
      <c r="W62" s="155">
        <v>43850</v>
      </c>
      <c r="X62" s="156" t="s">
        <v>278</v>
      </c>
      <c r="Y62" s="155">
        <v>43879</v>
      </c>
      <c r="Z62" s="156" t="s">
        <v>257</v>
      </c>
      <c r="AA62" s="155">
        <v>43858</v>
      </c>
      <c r="AB62" s="157">
        <v>0</v>
      </c>
      <c r="AC62" s="158">
        <v>0</v>
      </c>
      <c r="AD62" s="159"/>
      <c r="AE62" s="158"/>
      <c r="AF62" s="159">
        <v>4</v>
      </c>
      <c r="AG62" s="158">
        <v>57791.52</v>
      </c>
      <c r="AH62" s="159"/>
      <c r="AI62" s="158"/>
      <c r="AJ62" s="158"/>
      <c r="AK62" s="158"/>
      <c r="AL62" s="157">
        <f t="shared" si="13"/>
        <v>4</v>
      </c>
      <c r="AM62" s="395">
        <f t="shared" si="13"/>
        <v>57791.52</v>
      </c>
      <c r="AN62" s="157">
        <f t="shared" si="1"/>
        <v>0</v>
      </c>
      <c r="AO62" s="158">
        <f t="shared" si="1"/>
        <v>0</v>
      </c>
      <c r="AP62" s="157">
        <v>4</v>
      </c>
      <c r="AQ62" s="158">
        <v>57791.52</v>
      </c>
      <c r="AR62" s="157"/>
      <c r="AS62" s="157"/>
      <c r="AT62" s="158">
        <v>14447.88</v>
      </c>
      <c r="AU62" s="158">
        <f>AS62*AT62</f>
        <v>0</v>
      </c>
      <c r="AV62" s="157">
        <f t="shared" si="14"/>
        <v>4</v>
      </c>
      <c r="AW62" s="158">
        <f t="shared" si="15"/>
        <v>57791.52</v>
      </c>
      <c r="AX62" s="157">
        <v>4</v>
      </c>
      <c r="AY62" s="177">
        <f t="shared" si="6"/>
        <v>4</v>
      </c>
      <c r="AZ62" s="177">
        <f t="shared" si="7"/>
        <v>0</v>
      </c>
    </row>
    <row r="63" spans="2:52" s="492" customFormat="1" ht="20.25" customHeight="1" hidden="1">
      <c r="B63" s="493"/>
      <c r="C63" s="504"/>
      <c r="D63" s="549" t="s">
        <v>326</v>
      </c>
      <c r="E63" s="496" t="s">
        <v>327</v>
      </c>
      <c r="F63" s="497"/>
      <c r="G63" s="498" t="s">
        <v>59</v>
      </c>
      <c r="H63" s="498" t="s">
        <v>59</v>
      </c>
      <c r="I63" s="499">
        <v>20</v>
      </c>
      <c r="J63" s="499">
        <v>157</v>
      </c>
      <c r="K63" s="531">
        <v>78.6</v>
      </c>
      <c r="L63" s="499">
        <v>3125</v>
      </c>
      <c r="M63" s="500">
        <v>245530.53</v>
      </c>
      <c r="N63" s="499">
        <v>2000</v>
      </c>
      <c r="O63" s="500">
        <v>80380</v>
      </c>
      <c r="P63" s="499">
        <v>1900</v>
      </c>
      <c r="Q63" s="500">
        <v>138567</v>
      </c>
      <c r="R63" s="499">
        <v>2500</v>
      </c>
      <c r="S63" s="500">
        <v>196425</v>
      </c>
      <c r="T63" s="501"/>
      <c r="U63" s="501"/>
      <c r="V63" s="502"/>
      <c r="W63" s="503"/>
      <c r="X63" s="504"/>
      <c r="Y63" s="503"/>
      <c r="Z63" s="504"/>
      <c r="AA63" s="503"/>
      <c r="AB63" s="505"/>
      <c r="AC63" s="506"/>
      <c r="AD63" s="507"/>
      <c r="AE63" s="506"/>
      <c r="AF63" s="507"/>
      <c r="AG63" s="506"/>
      <c r="AH63" s="507"/>
      <c r="AI63" s="506"/>
      <c r="AJ63" s="506"/>
      <c r="AK63" s="506"/>
      <c r="AL63" s="505"/>
      <c r="AM63" s="508"/>
      <c r="AN63" s="505"/>
      <c r="AO63" s="506"/>
      <c r="AP63" s="505"/>
      <c r="AQ63" s="506"/>
      <c r="AR63" s="505"/>
      <c r="AS63" s="505"/>
      <c r="AT63" s="506"/>
      <c r="AU63" s="506"/>
      <c r="AV63" s="505"/>
      <c r="AW63" s="506"/>
      <c r="AX63" s="505"/>
      <c r="AY63" s="177">
        <f t="shared" si="6"/>
        <v>0</v>
      </c>
      <c r="AZ63" s="177">
        <f t="shared" si="7"/>
        <v>0</v>
      </c>
    </row>
    <row r="64" spans="2:52" s="210" customFormat="1" ht="20.25" customHeight="1">
      <c r="B64" s="195"/>
      <c r="C64" s="196" t="s">
        <v>39</v>
      </c>
      <c r="D64" s="197" t="s">
        <v>136</v>
      </c>
      <c r="E64" s="198" t="s">
        <v>135</v>
      </c>
      <c r="F64" s="460"/>
      <c r="G64" s="199" t="s">
        <v>38</v>
      </c>
      <c r="H64" s="199" t="s">
        <v>38</v>
      </c>
      <c r="I64" s="200"/>
      <c r="J64" s="200"/>
      <c r="K64" s="515"/>
      <c r="L64" s="200"/>
      <c r="M64" s="201"/>
      <c r="N64" s="200"/>
      <c r="O64" s="201"/>
      <c r="P64" s="200"/>
      <c r="Q64" s="201"/>
      <c r="R64" s="200"/>
      <c r="S64" s="201"/>
      <c r="T64" s="202" t="s">
        <v>137</v>
      </c>
      <c r="U64" s="202" t="s">
        <v>138</v>
      </c>
      <c r="V64" s="203" t="s">
        <v>132</v>
      </c>
      <c r="W64" s="204">
        <v>43574</v>
      </c>
      <c r="X64" s="205" t="s">
        <v>133</v>
      </c>
      <c r="Y64" s="204">
        <v>43580</v>
      </c>
      <c r="Z64" s="205"/>
      <c r="AA64" s="204"/>
      <c r="AB64" s="206">
        <v>16</v>
      </c>
      <c r="AC64" s="207">
        <v>1356.16</v>
      </c>
      <c r="AD64" s="208"/>
      <c r="AE64" s="207"/>
      <c r="AF64" s="208"/>
      <c r="AG64" s="207"/>
      <c r="AH64" s="208"/>
      <c r="AI64" s="207"/>
      <c r="AJ64" s="207"/>
      <c r="AK64" s="207"/>
      <c r="AL64" s="206">
        <f t="shared" si="13"/>
        <v>0</v>
      </c>
      <c r="AM64" s="402">
        <f t="shared" si="13"/>
        <v>0</v>
      </c>
      <c r="AN64" s="206">
        <f t="shared" si="1"/>
        <v>3</v>
      </c>
      <c r="AO64" s="207">
        <f t="shared" si="1"/>
        <v>254.27999999999997</v>
      </c>
      <c r="AP64" s="206">
        <v>13</v>
      </c>
      <c r="AQ64" s="207">
        <v>1101.88</v>
      </c>
      <c r="AR64" s="206"/>
      <c r="AS64" s="206"/>
      <c r="AT64" s="207">
        <v>84.76</v>
      </c>
      <c r="AU64" s="207">
        <f t="shared" si="2"/>
        <v>0</v>
      </c>
      <c r="AV64" s="206">
        <f aca="true" t="shared" si="16" ref="AV64:AV109">AP64+AR64-AS64</f>
        <v>13</v>
      </c>
      <c r="AW64" s="207">
        <f aca="true" t="shared" si="17" ref="AW64:AW70">AV64*AT64</f>
        <v>1101.88</v>
      </c>
      <c r="AX64" s="206">
        <f aca="true" t="shared" si="18" ref="AX64:AX109">AV64</f>
        <v>13</v>
      </c>
      <c r="AY64" s="177">
        <f t="shared" si="6"/>
        <v>13</v>
      </c>
      <c r="AZ64" s="177">
        <f t="shared" si="7"/>
        <v>0</v>
      </c>
    </row>
    <row r="65" spans="2:52" s="604" customFormat="1" ht="20.25" customHeight="1">
      <c r="B65" s="605"/>
      <c r="C65" s="606" t="s">
        <v>39</v>
      </c>
      <c r="D65" s="607" t="s">
        <v>359</v>
      </c>
      <c r="E65" s="608" t="s">
        <v>192</v>
      </c>
      <c r="F65" s="609" t="s">
        <v>358</v>
      </c>
      <c r="G65" s="610" t="s">
        <v>56</v>
      </c>
      <c r="H65" s="610" t="s">
        <v>56</v>
      </c>
      <c r="I65" s="611"/>
      <c r="J65" s="611"/>
      <c r="K65" s="612"/>
      <c r="L65" s="611"/>
      <c r="M65" s="613"/>
      <c r="N65" s="611"/>
      <c r="O65" s="613"/>
      <c r="P65" s="611"/>
      <c r="Q65" s="613"/>
      <c r="R65" s="611"/>
      <c r="S65" s="613"/>
      <c r="T65" s="614" t="s">
        <v>360</v>
      </c>
      <c r="U65" s="614" t="s">
        <v>362</v>
      </c>
      <c r="V65" s="615" t="s">
        <v>354</v>
      </c>
      <c r="W65" s="616">
        <v>43885</v>
      </c>
      <c r="X65" s="617" t="s">
        <v>355</v>
      </c>
      <c r="Y65" s="616">
        <v>43924</v>
      </c>
      <c r="Z65" s="617"/>
      <c r="AA65" s="616"/>
      <c r="AB65" s="618">
        <v>0</v>
      </c>
      <c r="AC65" s="619">
        <v>0</v>
      </c>
      <c r="AD65" s="620"/>
      <c r="AE65" s="619"/>
      <c r="AF65" s="620">
        <v>84</v>
      </c>
      <c r="AG65" s="619">
        <v>20797.96</v>
      </c>
      <c r="AH65" s="620"/>
      <c r="AI65" s="619"/>
      <c r="AJ65" s="619"/>
      <c r="AK65" s="619"/>
      <c r="AL65" s="618">
        <f aca="true" t="shared" si="19" ref="AL65:AM70">AD65+AF65+AH65+AJ65</f>
        <v>84</v>
      </c>
      <c r="AM65" s="621">
        <f t="shared" si="19"/>
        <v>20797.96</v>
      </c>
      <c r="AN65" s="618">
        <f t="shared" si="1"/>
        <v>0</v>
      </c>
      <c r="AO65" s="619">
        <f t="shared" si="1"/>
        <v>0</v>
      </c>
      <c r="AP65" s="618">
        <v>84</v>
      </c>
      <c r="AQ65" s="619">
        <v>20797.96</v>
      </c>
      <c r="AR65" s="618"/>
      <c r="AS65" s="618"/>
      <c r="AT65" s="619">
        <v>247.5947619047619</v>
      </c>
      <c r="AU65" s="619">
        <f t="shared" si="2"/>
        <v>0</v>
      </c>
      <c r="AV65" s="618">
        <f t="shared" si="16"/>
        <v>84</v>
      </c>
      <c r="AW65" s="619">
        <f t="shared" si="17"/>
        <v>20797.96</v>
      </c>
      <c r="AX65" s="618">
        <f t="shared" si="18"/>
        <v>84</v>
      </c>
      <c r="AY65" s="177">
        <f t="shared" si="6"/>
        <v>84</v>
      </c>
      <c r="AZ65" s="177">
        <f t="shared" si="7"/>
        <v>0</v>
      </c>
    </row>
    <row r="66" spans="2:52" s="585" customFormat="1" ht="20.25" customHeight="1">
      <c r="B66" s="586"/>
      <c r="C66" s="587" t="s">
        <v>39</v>
      </c>
      <c r="D66" s="588" t="s">
        <v>191</v>
      </c>
      <c r="E66" s="589" t="s">
        <v>192</v>
      </c>
      <c r="F66" s="590"/>
      <c r="G66" s="591" t="s">
        <v>56</v>
      </c>
      <c r="H66" s="591" t="s">
        <v>56</v>
      </c>
      <c r="I66" s="592"/>
      <c r="J66" s="592"/>
      <c r="K66" s="593"/>
      <c r="L66" s="592"/>
      <c r="M66" s="594"/>
      <c r="N66" s="592"/>
      <c r="O66" s="594"/>
      <c r="P66" s="592"/>
      <c r="Q66" s="594"/>
      <c r="R66" s="592"/>
      <c r="S66" s="594"/>
      <c r="T66" s="595" t="s">
        <v>193</v>
      </c>
      <c r="U66" s="595" t="s">
        <v>190</v>
      </c>
      <c r="V66" s="596" t="s">
        <v>187</v>
      </c>
      <c r="W66" s="597">
        <v>44823</v>
      </c>
      <c r="X66" s="598" t="s">
        <v>194</v>
      </c>
      <c r="Y66" s="597">
        <v>43746</v>
      </c>
      <c r="Z66" s="598"/>
      <c r="AA66" s="597"/>
      <c r="AB66" s="599">
        <v>278</v>
      </c>
      <c r="AC66" s="600">
        <v>137104.04</v>
      </c>
      <c r="AD66" s="601"/>
      <c r="AE66" s="600"/>
      <c r="AF66" s="601"/>
      <c r="AG66" s="600"/>
      <c r="AH66" s="601"/>
      <c r="AI66" s="600"/>
      <c r="AJ66" s="600"/>
      <c r="AK66" s="600"/>
      <c r="AL66" s="599">
        <f t="shared" si="19"/>
        <v>0</v>
      </c>
      <c r="AM66" s="602">
        <f t="shared" si="19"/>
        <v>0</v>
      </c>
      <c r="AN66" s="599">
        <f t="shared" si="1"/>
        <v>205</v>
      </c>
      <c r="AO66" s="600">
        <f t="shared" si="1"/>
        <v>101101.90000000001</v>
      </c>
      <c r="AP66" s="599">
        <v>115</v>
      </c>
      <c r="AQ66" s="600">
        <v>56715.700000000004</v>
      </c>
      <c r="AR66" s="599"/>
      <c r="AS66" s="599">
        <v>42</v>
      </c>
      <c r="AT66" s="600">
        <v>493.18</v>
      </c>
      <c r="AU66" s="600">
        <f t="shared" si="2"/>
        <v>20713.56</v>
      </c>
      <c r="AV66" s="599">
        <f t="shared" si="16"/>
        <v>73</v>
      </c>
      <c r="AW66" s="600">
        <f t="shared" si="17"/>
        <v>36002.14</v>
      </c>
      <c r="AX66" s="599">
        <f t="shared" si="18"/>
        <v>73</v>
      </c>
      <c r="AY66" s="177">
        <f t="shared" si="6"/>
        <v>73</v>
      </c>
      <c r="AZ66" s="177">
        <f t="shared" si="7"/>
        <v>0</v>
      </c>
    </row>
    <row r="67" spans="2:52" s="585" customFormat="1" ht="20.25" customHeight="1">
      <c r="B67" s="586"/>
      <c r="C67" s="587" t="s">
        <v>39</v>
      </c>
      <c r="D67" s="588" t="s">
        <v>191</v>
      </c>
      <c r="E67" s="589" t="s">
        <v>192</v>
      </c>
      <c r="F67" s="590" t="s">
        <v>358</v>
      </c>
      <c r="G67" s="591" t="s">
        <v>56</v>
      </c>
      <c r="H67" s="591" t="s">
        <v>56</v>
      </c>
      <c r="I67" s="592"/>
      <c r="J67" s="592"/>
      <c r="K67" s="593"/>
      <c r="L67" s="592"/>
      <c r="M67" s="594"/>
      <c r="N67" s="592"/>
      <c r="O67" s="594"/>
      <c r="P67" s="592"/>
      <c r="Q67" s="594"/>
      <c r="R67" s="592"/>
      <c r="S67" s="594"/>
      <c r="T67" s="595" t="s">
        <v>361</v>
      </c>
      <c r="U67" s="595" t="s">
        <v>362</v>
      </c>
      <c r="V67" s="596" t="s">
        <v>354</v>
      </c>
      <c r="W67" s="597">
        <v>43885</v>
      </c>
      <c r="X67" s="598" t="s">
        <v>355</v>
      </c>
      <c r="Y67" s="597">
        <v>43924</v>
      </c>
      <c r="Z67" s="598"/>
      <c r="AA67" s="597"/>
      <c r="AB67" s="599">
        <v>0</v>
      </c>
      <c r="AC67" s="600">
        <v>0</v>
      </c>
      <c r="AD67" s="601"/>
      <c r="AE67" s="600"/>
      <c r="AF67" s="601">
        <v>231</v>
      </c>
      <c r="AG67" s="600">
        <v>79399.32</v>
      </c>
      <c r="AH67" s="601"/>
      <c r="AI67" s="600"/>
      <c r="AJ67" s="600"/>
      <c r="AK67" s="600"/>
      <c r="AL67" s="599">
        <f t="shared" si="19"/>
        <v>231</v>
      </c>
      <c r="AM67" s="602">
        <f t="shared" si="19"/>
        <v>79399.32</v>
      </c>
      <c r="AN67" s="599">
        <f t="shared" si="1"/>
        <v>0</v>
      </c>
      <c r="AO67" s="600">
        <f t="shared" si="1"/>
        <v>0</v>
      </c>
      <c r="AP67" s="599">
        <v>231</v>
      </c>
      <c r="AQ67" s="600">
        <v>79399.32</v>
      </c>
      <c r="AR67" s="599"/>
      <c r="AS67" s="599"/>
      <c r="AT67" s="600">
        <v>343.72</v>
      </c>
      <c r="AU67" s="600">
        <f>AS67*AT67</f>
        <v>0</v>
      </c>
      <c r="AV67" s="599">
        <f>AP67+AR67-AS67</f>
        <v>231</v>
      </c>
      <c r="AW67" s="600">
        <f t="shared" si="17"/>
        <v>79399.32</v>
      </c>
      <c r="AX67" s="599">
        <f>AV67</f>
        <v>231</v>
      </c>
      <c r="AY67" s="177">
        <f t="shared" si="6"/>
        <v>231</v>
      </c>
      <c r="AZ67" s="177">
        <f t="shared" si="7"/>
        <v>0</v>
      </c>
    </row>
    <row r="68" spans="2:52" s="585" customFormat="1" ht="20.25" customHeight="1">
      <c r="B68" s="586"/>
      <c r="C68" s="587" t="s">
        <v>39</v>
      </c>
      <c r="D68" s="588" t="s">
        <v>377</v>
      </c>
      <c r="E68" s="589" t="s">
        <v>192</v>
      </c>
      <c r="F68" s="590" t="s">
        <v>358</v>
      </c>
      <c r="G68" s="591" t="s">
        <v>56</v>
      </c>
      <c r="H68" s="591" t="s">
        <v>56</v>
      </c>
      <c r="I68" s="592"/>
      <c r="J68" s="592"/>
      <c r="K68" s="593"/>
      <c r="L68" s="592"/>
      <c r="M68" s="594"/>
      <c r="N68" s="592"/>
      <c r="O68" s="594"/>
      <c r="P68" s="592"/>
      <c r="Q68" s="594"/>
      <c r="R68" s="592"/>
      <c r="S68" s="594"/>
      <c r="T68" s="595" t="s">
        <v>361</v>
      </c>
      <c r="U68" s="595" t="s">
        <v>378</v>
      </c>
      <c r="V68" s="596" t="s">
        <v>375</v>
      </c>
      <c r="W68" s="597">
        <v>43920</v>
      </c>
      <c r="X68" s="598" t="s">
        <v>376</v>
      </c>
      <c r="Y68" s="597">
        <v>43948</v>
      </c>
      <c r="Z68" s="598"/>
      <c r="AA68" s="597"/>
      <c r="AB68" s="599">
        <v>0</v>
      </c>
      <c r="AC68" s="600">
        <v>0</v>
      </c>
      <c r="AD68" s="601"/>
      <c r="AE68" s="600"/>
      <c r="AF68" s="601"/>
      <c r="AG68" s="600"/>
      <c r="AH68" s="601">
        <v>21</v>
      </c>
      <c r="AI68" s="600">
        <v>10356.78</v>
      </c>
      <c r="AJ68" s="600"/>
      <c r="AK68" s="600"/>
      <c r="AL68" s="599">
        <f>AD68+AF68+AH68+AJ68</f>
        <v>21</v>
      </c>
      <c r="AM68" s="602">
        <f>AE68+AG68+AI68+AK68</f>
        <v>10356.78</v>
      </c>
      <c r="AN68" s="599">
        <f t="shared" si="1"/>
        <v>0</v>
      </c>
      <c r="AO68" s="600">
        <f t="shared" si="1"/>
        <v>0</v>
      </c>
      <c r="AP68" s="599">
        <v>21</v>
      </c>
      <c r="AQ68" s="600">
        <v>10356.78</v>
      </c>
      <c r="AR68" s="599"/>
      <c r="AS68" s="599"/>
      <c r="AT68" s="600">
        <v>493.18</v>
      </c>
      <c r="AU68" s="600">
        <f>AS68*AT68</f>
        <v>0</v>
      </c>
      <c r="AV68" s="599">
        <f>AP68+AR68-AS68</f>
        <v>21</v>
      </c>
      <c r="AW68" s="600">
        <f t="shared" si="17"/>
        <v>10356.78</v>
      </c>
      <c r="AX68" s="599">
        <f>AV68</f>
        <v>21</v>
      </c>
      <c r="AY68" s="177">
        <f t="shared" si="6"/>
        <v>21</v>
      </c>
      <c r="AZ68" s="177">
        <f t="shared" si="7"/>
        <v>0</v>
      </c>
    </row>
    <row r="69" spans="2:52" s="623" customFormat="1" ht="20.25" customHeight="1">
      <c r="B69" s="624"/>
      <c r="C69" s="625" t="s">
        <v>39</v>
      </c>
      <c r="D69" s="626" t="s">
        <v>373</v>
      </c>
      <c r="E69" s="627" t="s">
        <v>96</v>
      </c>
      <c r="F69" s="628" t="s">
        <v>369</v>
      </c>
      <c r="G69" s="629" t="s">
        <v>134</v>
      </c>
      <c r="H69" s="629" t="s">
        <v>134</v>
      </c>
      <c r="I69" s="630"/>
      <c r="J69" s="630"/>
      <c r="K69" s="631"/>
      <c r="L69" s="630"/>
      <c r="M69" s="632"/>
      <c r="N69" s="630"/>
      <c r="O69" s="632"/>
      <c r="P69" s="630"/>
      <c r="Q69" s="632"/>
      <c r="R69" s="630"/>
      <c r="S69" s="632"/>
      <c r="T69" s="633" t="s">
        <v>374</v>
      </c>
      <c r="U69" s="633" t="s">
        <v>204</v>
      </c>
      <c r="V69" s="634" t="s">
        <v>366</v>
      </c>
      <c r="W69" s="635">
        <v>43928</v>
      </c>
      <c r="X69" s="636" t="s">
        <v>372</v>
      </c>
      <c r="Y69" s="635">
        <v>43948</v>
      </c>
      <c r="Z69" s="636"/>
      <c r="AA69" s="635"/>
      <c r="AB69" s="637">
        <v>0</v>
      </c>
      <c r="AC69" s="638">
        <v>0</v>
      </c>
      <c r="AD69" s="639"/>
      <c r="AE69" s="638"/>
      <c r="AF69" s="639">
        <v>30</v>
      </c>
      <c r="AG69" s="638">
        <v>332563.2</v>
      </c>
      <c r="AH69" s="639"/>
      <c r="AI69" s="638"/>
      <c r="AJ69" s="638"/>
      <c r="AK69" s="638"/>
      <c r="AL69" s="637">
        <f>AD69+AF69+AH69+AJ69</f>
        <v>30</v>
      </c>
      <c r="AM69" s="640">
        <f>AE69+AG69+AI69+AK69</f>
        <v>332563.2</v>
      </c>
      <c r="AN69" s="637">
        <f t="shared" si="1"/>
        <v>4</v>
      </c>
      <c r="AO69" s="638">
        <f t="shared" si="1"/>
        <v>44341.76000000001</v>
      </c>
      <c r="AP69" s="637">
        <v>30</v>
      </c>
      <c r="AQ69" s="638">
        <v>332563.2</v>
      </c>
      <c r="AR69" s="637"/>
      <c r="AS69" s="637">
        <v>4</v>
      </c>
      <c r="AT69" s="638">
        <v>11085.44</v>
      </c>
      <c r="AU69" s="638">
        <f>AS69*AT69</f>
        <v>44341.76</v>
      </c>
      <c r="AV69" s="637">
        <f>AP69+AR69-AS69</f>
        <v>26</v>
      </c>
      <c r="AW69" s="638">
        <f t="shared" si="17"/>
        <v>288221.44</v>
      </c>
      <c r="AX69" s="637">
        <f>AV69</f>
        <v>26</v>
      </c>
      <c r="AY69" s="177">
        <f t="shared" si="6"/>
        <v>26</v>
      </c>
      <c r="AZ69" s="177">
        <f t="shared" si="7"/>
        <v>0</v>
      </c>
    </row>
    <row r="70" spans="2:52" s="257" customFormat="1" ht="20.25" customHeight="1">
      <c r="B70" s="242"/>
      <c r="C70" s="243" t="s">
        <v>39</v>
      </c>
      <c r="D70" s="244" t="s">
        <v>305</v>
      </c>
      <c r="E70" s="245" t="s">
        <v>306</v>
      </c>
      <c r="F70" s="459" t="s">
        <v>300</v>
      </c>
      <c r="G70" s="246" t="s">
        <v>56</v>
      </c>
      <c r="H70" s="246" t="s">
        <v>56</v>
      </c>
      <c r="I70" s="247">
        <v>3</v>
      </c>
      <c r="J70" s="247">
        <v>20</v>
      </c>
      <c r="K70" s="514">
        <v>238.9</v>
      </c>
      <c r="L70" s="247">
        <v>60</v>
      </c>
      <c r="M70" s="248">
        <v>14332.44</v>
      </c>
      <c r="N70" s="247"/>
      <c r="O70" s="248"/>
      <c r="P70" s="247">
        <v>60</v>
      </c>
      <c r="Q70" s="248">
        <v>12744</v>
      </c>
      <c r="R70" s="247">
        <v>60</v>
      </c>
      <c r="S70" s="248">
        <v>14330.4</v>
      </c>
      <c r="T70" s="249" t="s">
        <v>307</v>
      </c>
      <c r="U70" s="249" t="s">
        <v>308</v>
      </c>
      <c r="V70" s="250" t="s">
        <v>303</v>
      </c>
      <c r="W70" s="251">
        <v>43854</v>
      </c>
      <c r="X70" s="252" t="s">
        <v>304</v>
      </c>
      <c r="Y70" s="251">
        <v>43901</v>
      </c>
      <c r="Z70" s="252"/>
      <c r="AA70" s="251"/>
      <c r="AB70" s="253">
        <v>0</v>
      </c>
      <c r="AC70" s="254">
        <v>0</v>
      </c>
      <c r="AD70" s="255"/>
      <c r="AE70" s="254"/>
      <c r="AF70" s="255">
        <v>140</v>
      </c>
      <c r="AG70" s="254">
        <v>32628.4</v>
      </c>
      <c r="AH70" s="255"/>
      <c r="AI70" s="254"/>
      <c r="AJ70" s="254"/>
      <c r="AK70" s="254"/>
      <c r="AL70" s="253">
        <f t="shared" si="19"/>
        <v>140</v>
      </c>
      <c r="AM70" s="394">
        <f t="shared" si="19"/>
        <v>32628.4</v>
      </c>
      <c r="AN70" s="253">
        <f t="shared" si="1"/>
        <v>4</v>
      </c>
      <c r="AO70" s="254">
        <f t="shared" si="1"/>
        <v>932.2400000000016</v>
      </c>
      <c r="AP70" s="253">
        <v>140</v>
      </c>
      <c r="AQ70" s="254">
        <v>32628.4</v>
      </c>
      <c r="AR70" s="253"/>
      <c r="AS70" s="253">
        <v>4</v>
      </c>
      <c r="AT70" s="254">
        <v>233.06</v>
      </c>
      <c r="AU70" s="254">
        <f t="shared" si="2"/>
        <v>932.24</v>
      </c>
      <c r="AV70" s="253">
        <f t="shared" si="16"/>
        <v>136</v>
      </c>
      <c r="AW70" s="254">
        <f t="shared" si="17"/>
        <v>31696.16</v>
      </c>
      <c r="AX70" s="253">
        <f>AV70</f>
        <v>136</v>
      </c>
      <c r="AY70" s="177">
        <f t="shared" si="6"/>
        <v>136</v>
      </c>
      <c r="AZ70" s="177">
        <f t="shared" si="7"/>
        <v>0</v>
      </c>
    </row>
    <row r="71" spans="2:52" s="273" customFormat="1" ht="20.25" customHeight="1">
      <c r="B71" s="258"/>
      <c r="C71" s="259" t="s">
        <v>39</v>
      </c>
      <c r="D71" s="260" t="s">
        <v>57</v>
      </c>
      <c r="E71" s="261" t="s">
        <v>58</v>
      </c>
      <c r="F71" s="471"/>
      <c r="G71" s="262" t="s">
        <v>59</v>
      </c>
      <c r="H71" s="262" t="s">
        <v>59</v>
      </c>
      <c r="I71" s="263">
        <v>100</v>
      </c>
      <c r="J71" s="263">
        <v>15</v>
      </c>
      <c r="K71" s="526">
        <v>173.9</v>
      </c>
      <c r="L71" s="263">
        <v>1500</v>
      </c>
      <c r="M71" s="264">
        <v>260820</v>
      </c>
      <c r="N71" s="263">
        <v>3000</v>
      </c>
      <c r="O71" s="264">
        <v>347010</v>
      </c>
      <c r="P71" s="263">
        <v>4000</v>
      </c>
      <c r="Q71" s="264">
        <v>665360</v>
      </c>
      <c r="R71" s="263">
        <v>1500</v>
      </c>
      <c r="S71" s="264">
        <v>260820</v>
      </c>
      <c r="T71" s="265" t="s">
        <v>60</v>
      </c>
      <c r="U71" s="265"/>
      <c r="V71" s="266" t="s">
        <v>61</v>
      </c>
      <c r="W71" s="267">
        <v>43186</v>
      </c>
      <c r="X71" s="268" t="s">
        <v>62</v>
      </c>
      <c r="Y71" s="267">
        <v>43201</v>
      </c>
      <c r="Z71" s="259"/>
      <c r="AA71" s="267"/>
      <c r="AB71" s="269">
        <v>890</v>
      </c>
      <c r="AC71" s="270">
        <v>627364.9066</v>
      </c>
      <c r="AD71" s="271"/>
      <c r="AE71" s="270"/>
      <c r="AF71" s="271"/>
      <c r="AG71" s="270"/>
      <c r="AH71" s="271"/>
      <c r="AI71" s="270"/>
      <c r="AJ71" s="270"/>
      <c r="AK71" s="270"/>
      <c r="AL71" s="269">
        <f>AD71+AF71+AH71</f>
        <v>0</v>
      </c>
      <c r="AM71" s="404">
        <f>AE71+AG71+AI71</f>
        <v>0</v>
      </c>
      <c r="AN71" s="269">
        <f t="shared" si="1"/>
        <v>890</v>
      </c>
      <c r="AO71" s="270">
        <f t="shared" si="1"/>
        <v>0</v>
      </c>
      <c r="AP71" s="269">
        <v>0</v>
      </c>
      <c r="AQ71" s="270">
        <v>627364.9066</v>
      </c>
      <c r="AR71" s="269"/>
      <c r="AS71" s="269"/>
      <c r="AT71" s="270">
        <v>171.7866</v>
      </c>
      <c r="AU71" s="270">
        <f t="shared" si="2"/>
        <v>0</v>
      </c>
      <c r="AV71" s="269">
        <f t="shared" si="16"/>
        <v>0</v>
      </c>
      <c r="AW71" s="270">
        <v>627364.9066</v>
      </c>
      <c r="AX71" s="269">
        <f t="shared" si="18"/>
        <v>0</v>
      </c>
      <c r="AY71" s="177">
        <f t="shared" si="6"/>
        <v>0</v>
      </c>
      <c r="AZ71" s="177">
        <f t="shared" si="7"/>
        <v>0</v>
      </c>
    </row>
    <row r="72" spans="2:52" s="273" customFormat="1" ht="20.25" customHeight="1">
      <c r="B72" s="258"/>
      <c r="C72" s="259" t="s">
        <v>39</v>
      </c>
      <c r="D72" s="260" t="s">
        <v>57</v>
      </c>
      <c r="E72" s="261" t="s">
        <v>58</v>
      </c>
      <c r="F72" s="471"/>
      <c r="G72" s="262" t="s">
        <v>59</v>
      </c>
      <c r="H72" s="262" t="s">
        <v>59</v>
      </c>
      <c r="I72" s="263"/>
      <c r="J72" s="263"/>
      <c r="K72" s="526"/>
      <c r="L72" s="263"/>
      <c r="M72" s="264"/>
      <c r="N72" s="263"/>
      <c r="O72" s="264"/>
      <c r="P72" s="263"/>
      <c r="Q72" s="264"/>
      <c r="R72" s="263"/>
      <c r="S72" s="264"/>
      <c r="T72" s="265" t="s">
        <v>119</v>
      </c>
      <c r="U72" s="265" t="s">
        <v>120</v>
      </c>
      <c r="V72" s="266" t="s">
        <v>121</v>
      </c>
      <c r="W72" s="267">
        <v>43524</v>
      </c>
      <c r="X72" s="259" t="s">
        <v>122</v>
      </c>
      <c r="Y72" s="267">
        <v>43535</v>
      </c>
      <c r="Z72" s="259"/>
      <c r="AA72" s="267"/>
      <c r="AB72" s="269">
        <v>540</v>
      </c>
      <c r="AC72" s="270">
        <v>96418.62</v>
      </c>
      <c r="AD72" s="271"/>
      <c r="AE72" s="270"/>
      <c r="AF72" s="271"/>
      <c r="AG72" s="270"/>
      <c r="AH72" s="263"/>
      <c r="AI72" s="264"/>
      <c r="AJ72" s="264"/>
      <c r="AK72" s="264"/>
      <c r="AL72" s="269">
        <f>AD72+AF72+AH72</f>
        <v>0</v>
      </c>
      <c r="AM72" s="404">
        <f>AE72+AG72+AI72</f>
        <v>0</v>
      </c>
      <c r="AN72" s="269">
        <f t="shared" si="1"/>
        <v>519</v>
      </c>
      <c r="AO72" s="270">
        <f t="shared" si="1"/>
        <v>0</v>
      </c>
      <c r="AP72" s="269">
        <v>166</v>
      </c>
      <c r="AQ72" s="270">
        <v>96418.62</v>
      </c>
      <c r="AR72" s="269"/>
      <c r="AS72" s="269">
        <v>145</v>
      </c>
      <c r="AT72" s="270">
        <v>178.553</v>
      </c>
      <c r="AU72" s="270">
        <f t="shared" si="2"/>
        <v>25890.185</v>
      </c>
      <c r="AV72" s="269">
        <f t="shared" si="16"/>
        <v>21</v>
      </c>
      <c r="AW72" s="264">
        <v>96418.62</v>
      </c>
      <c r="AX72" s="269">
        <f t="shared" si="18"/>
        <v>21</v>
      </c>
      <c r="AY72" s="177">
        <f t="shared" si="6"/>
        <v>21</v>
      </c>
      <c r="AZ72" s="177">
        <f t="shared" si="7"/>
        <v>0</v>
      </c>
    </row>
    <row r="73" spans="2:52" s="273" customFormat="1" ht="20.25" customHeight="1">
      <c r="B73" s="258"/>
      <c r="C73" s="259" t="s">
        <v>39</v>
      </c>
      <c r="D73" s="260" t="s">
        <v>57</v>
      </c>
      <c r="E73" s="261" t="s">
        <v>58</v>
      </c>
      <c r="F73" s="471"/>
      <c r="G73" s="262" t="s">
        <v>59</v>
      </c>
      <c r="H73" s="262" t="s">
        <v>59</v>
      </c>
      <c r="I73" s="263"/>
      <c r="J73" s="263"/>
      <c r="K73" s="526"/>
      <c r="L73" s="263"/>
      <c r="M73" s="264"/>
      <c r="N73" s="263"/>
      <c r="O73" s="264"/>
      <c r="P73" s="263"/>
      <c r="Q73" s="264"/>
      <c r="R73" s="263"/>
      <c r="S73" s="264"/>
      <c r="T73" s="265" t="s">
        <v>186</v>
      </c>
      <c r="U73" s="265" t="s">
        <v>154</v>
      </c>
      <c r="V73" s="266" t="s">
        <v>187</v>
      </c>
      <c r="W73" s="267">
        <v>43727</v>
      </c>
      <c r="X73" s="259" t="s">
        <v>188</v>
      </c>
      <c r="Y73" s="267">
        <v>43746</v>
      </c>
      <c r="Z73" s="259"/>
      <c r="AA73" s="267"/>
      <c r="AB73" s="269">
        <v>720</v>
      </c>
      <c r="AC73" s="270">
        <v>122284.8</v>
      </c>
      <c r="AD73" s="271"/>
      <c r="AE73" s="270"/>
      <c r="AF73" s="271"/>
      <c r="AG73" s="270"/>
      <c r="AH73" s="263"/>
      <c r="AI73" s="264"/>
      <c r="AJ73" s="264"/>
      <c r="AK73" s="264"/>
      <c r="AL73" s="269">
        <f aca="true" t="shared" si="20" ref="AL73:AM75">AD73+AF73+AH73+AJ73</f>
        <v>0</v>
      </c>
      <c r="AM73" s="404">
        <f t="shared" si="20"/>
        <v>0</v>
      </c>
      <c r="AN73" s="269">
        <f t="shared" si="1"/>
        <v>0</v>
      </c>
      <c r="AO73" s="270">
        <f t="shared" si="1"/>
        <v>0</v>
      </c>
      <c r="AP73" s="269">
        <v>720</v>
      </c>
      <c r="AQ73" s="270">
        <v>122284.8</v>
      </c>
      <c r="AR73" s="269"/>
      <c r="AS73" s="269"/>
      <c r="AT73" s="270">
        <v>169.84</v>
      </c>
      <c r="AU73" s="270">
        <f t="shared" si="2"/>
        <v>0</v>
      </c>
      <c r="AV73" s="269">
        <f t="shared" si="16"/>
        <v>720</v>
      </c>
      <c r="AW73" s="264">
        <f aca="true" t="shared" si="21" ref="AW73:AW81">AV73*AT73</f>
        <v>122284.8</v>
      </c>
      <c r="AX73" s="269">
        <v>720</v>
      </c>
      <c r="AY73" s="177">
        <f t="shared" si="6"/>
        <v>720</v>
      </c>
      <c r="AZ73" s="177">
        <f t="shared" si="7"/>
        <v>0</v>
      </c>
    </row>
    <row r="74" spans="2:52" s="492" customFormat="1" ht="20.25" customHeight="1" hidden="1">
      <c r="B74" s="493"/>
      <c r="C74" s="259" t="s">
        <v>39</v>
      </c>
      <c r="D74" s="260" t="s">
        <v>368</v>
      </c>
      <c r="E74" s="261" t="s">
        <v>58</v>
      </c>
      <c r="F74" s="471"/>
      <c r="G74" s="262" t="s">
        <v>59</v>
      </c>
      <c r="H74" s="262" t="s">
        <v>59</v>
      </c>
      <c r="I74" s="499">
        <v>2</v>
      </c>
      <c r="J74" s="499">
        <v>70</v>
      </c>
      <c r="K74" s="531">
        <v>165.7</v>
      </c>
      <c r="L74" s="499">
        <v>167</v>
      </c>
      <c r="M74" s="500">
        <v>27663.55</v>
      </c>
      <c r="N74" s="499">
        <v>70</v>
      </c>
      <c r="O74" s="500">
        <v>59153.5</v>
      </c>
      <c r="P74" s="499">
        <v>250</v>
      </c>
      <c r="Q74" s="500">
        <v>46062.5</v>
      </c>
      <c r="R74" s="499">
        <v>150</v>
      </c>
      <c r="S74" s="500">
        <v>24847.5</v>
      </c>
      <c r="T74" s="501"/>
      <c r="U74" s="501"/>
      <c r="V74" s="502"/>
      <c r="W74" s="503"/>
      <c r="X74" s="494"/>
      <c r="Y74" s="503"/>
      <c r="Z74" s="494"/>
      <c r="AA74" s="503"/>
      <c r="AB74" s="505"/>
      <c r="AC74" s="506"/>
      <c r="AD74" s="507"/>
      <c r="AE74" s="506"/>
      <c r="AF74" s="507"/>
      <c r="AG74" s="506"/>
      <c r="AH74" s="499"/>
      <c r="AI74" s="500"/>
      <c r="AJ74" s="500"/>
      <c r="AK74" s="500"/>
      <c r="AL74" s="269">
        <f t="shared" si="20"/>
        <v>0</v>
      </c>
      <c r="AM74" s="404">
        <f t="shared" si="20"/>
        <v>0</v>
      </c>
      <c r="AN74" s="269">
        <f>AB74+AL74-AV74</f>
        <v>0</v>
      </c>
      <c r="AO74" s="270">
        <f>AC74+AM74-AW74</f>
        <v>0</v>
      </c>
      <c r="AP74" s="505">
        <v>0</v>
      </c>
      <c r="AQ74" s="506">
        <v>0</v>
      </c>
      <c r="AR74" s="505"/>
      <c r="AS74" s="505"/>
      <c r="AT74" s="506"/>
      <c r="AU74" s="270">
        <f>AS74*AT74</f>
        <v>0</v>
      </c>
      <c r="AV74" s="269">
        <f>AP74+AR74-AS74</f>
        <v>0</v>
      </c>
      <c r="AW74" s="264">
        <f>AV74*AT74</f>
        <v>0</v>
      </c>
      <c r="AX74" s="505"/>
      <c r="AY74" s="177">
        <f t="shared" si="6"/>
        <v>0</v>
      </c>
      <c r="AZ74" s="177">
        <f t="shared" si="7"/>
        <v>0</v>
      </c>
    </row>
    <row r="75" spans="2:52" s="273" customFormat="1" ht="20.25" customHeight="1">
      <c r="B75" s="258"/>
      <c r="C75" s="259" t="s">
        <v>39</v>
      </c>
      <c r="D75" s="260" t="s">
        <v>57</v>
      </c>
      <c r="E75" s="261" t="s">
        <v>58</v>
      </c>
      <c r="F75" s="471" t="s">
        <v>369</v>
      </c>
      <c r="G75" s="262" t="s">
        <v>59</v>
      </c>
      <c r="H75" s="262" t="s">
        <v>59</v>
      </c>
      <c r="I75" s="263"/>
      <c r="J75" s="263"/>
      <c r="K75" s="526"/>
      <c r="L75" s="263"/>
      <c r="M75" s="264"/>
      <c r="N75" s="263"/>
      <c r="O75" s="264"/>
      <c r="P75" s="263"/>
      <c r="Q75" s="264"/>
      <c r="R75" s="263"/>
      <c r="S75" s="264"/>
      <c r="T75" s="265" t="s">
        <v>370</v>
      </c>
      <c r="U75" s="265" t="s">
        <v>371</v>
      </c>
      <c r="V75" s="266" t="s">
        <v>366</v>
      </c>
      <c r="W75" s="267">
        <v>43928</v>
      </c>
      <c r="X75" s="259" t="s">
        <v>372</v>
      </c>
      <c r="Y75" s="267">
        <v>43948</v>
      </c>
      <c r="Z75" s="259"/>
      <c r="AA75" s="267"/>
      <c r="AB75" s="269">
        <v>0</v>
      </c>
      <c r="AC75" s="270">
        <v>0</v>
      </c>
      <c r="AD75" s="271"/>
      <c r="AE75" s="270"/>
      <c r="AF75" s="271">
        <v>6030</v>
      </c>
      <c r="AG75" s="270">
        <v>1076716.8</v>
      </c>
      <c r="AH75" s="263"/>
      <c r="AI75" s="264"/>
      <c r="AJ75" s="264"/>
      <c r="AK75" s="264"/>
      <c r="AL75" s="269">
        <f t="shared" si="20"/>
        <v>6030</v>
      </c>
      <c r="AM75" s="404">
        <f t="shared" si="20"/>
        <v>1076716.8</v>
      </c>
      <c r="AN75" s="269">
        <f>AB75+AL75-AV75</f>
        <v>0</v>
      </c>
      <c r="AO75" s="270">
        <f>AC75+AM75-AW75</f>
        <v>0</v>
      </c>
      <c r="AP75" s="269">
        <v>6030</v>
      </c>
      <c r="AQ75" s="270">
        <v>1076716.8</v>
      </c>
      <c r="AR75" s="269"/>
      <c r="AS75" s="269"/>
      <c r="AT75" s="270">
        <v>178.56</v>
      </c>
      <c r="AU75" s="270">
        <f>AS75*AT75</f>
        <v>0</v>
      </c>
      <c r="AV75" s="269">
        <f>AP75+AR75-AS75</f>
        <v>6030</v>
      </c>
      <c r="AW75" s="264">
        <f>AV75*AT75</f>
        <v>1076716.8</v>
      </c>
      <c r="AX75" s="269">
        <v>6030</v>
      </c>
      <c r="AY75" s="177">
        <f t="shared" si="6"/>
        <v>6030</v>
      </c>
      <c r="AZ75" s="177">
        <f t="shared" si="7"/>
        <v>0</v>
      </c>
    </row>
    <row r="76" spans="2:52" s="210" customFormat="1" ht="20.25" customHeight="1">
      <c r="B76" s="195"/>
      <c r="C76" s="196" t="s">
        <v>39</v>
      </c>
      <c r="D76" s="197" t="s">
        <v>63</v>
      </c>
      <c r="E76" s="198" t="s">
        <v>64</v>
      </c>
      <c r="F76" s="460"/>
      <c r="G76" s="199" t="s">
        <v>38</v>
      </c>
      <c r="H76" s="199" t="s">
        <v>38</v>
      </c>
      <c r="I76" s="200">
        <v>45</v>
      </c>
      <c r="J76" s="200">
        <v>2</v>
      </c>
      <c r="K76" s="515">
        <v>49.4</v>
      </c>
      <c r="L76" s="200">
        <v>90</v>
      </c>
      <c r="M76" s="201">
        <v>4442.4</v>
      </c>
      <c r="N76" s="200">
        <v>10</v>
      </c>
      <c r="O76" s="201">
        <v>1120.1</v>
      </c>
      <c r="P76" s="200">
        <v>10</v>
      </c>
      <c r="Q76" s="201">
        <v>473.4</v>
      </c>
      <c r="R76" s="200">
        <v>50</v>
      </c>
      <c r="S76" s="201">
        <v>2468</v>
      </c>
      <c r="T76" s="202" t="s">
        <v>114</v>
      </c>
      <c r="U76" s="202" t="s">
        <v>104</v>
      </c>
      <c r="V76" s="203" t="s">
        <v>110</v>
      </c>
      <c r="W76" s="204">
        <v>43493</v>
      </c>
      <c r="X76" s="196" t="s">
        <v>111</v>
      </c>
      <c r="Y76" s="204">
        <v>43501</v>
      </c>
      <c r="Z76" s="196"/>
      <c r="AA76" s="204"/>
      <c r="AB76" s="206">
        <v>18</v>
      </c>
      <c r="AC76" s="207">
        <v>929.8800000000001</v>
      </c>
      <c r="AD76" s="208"/>
      <c r="AE76" s="207"/>
      <c r="AF76" s="208"/>
      <c r="AG76" s="207"/>
      <c r="AH76" s="208"/>
      <c r="AI76" s="207"/>
      <c r="AJ76" s="207"/>
      <c r="AK76" s="207"/>
      <c r="AL76" s="206">
        <f>AD76+AF76+AH76</f>
        <v>0</v>
      </c>
      <c r="AM76" s="402">
        <f>AE76+AG76+AI76</f>
        <v>0</v>
      </c>
      <c r="AN76" s="206">
        <f t="shared" si="1"/>
        <v>4</v>
      </c>
      <c r="AO76" s="207">
        <f t="shared" si="1"/>
        <v>206.6400000000001</v>
      </c>
      <c r="AP76" s="208">
        <v>14</v>
      </c>
      <c r="AQ76" s="207">
        <v>723.24</v>
      </c>
      <c r="AR76" s="208"/>
      <c r="AS76" s="206"/>
      <c r="AT76" s="207">
        <v>51.660000000000004</v>
      </c>
      <c r="AU76" s="207">
        <f t="shared" si="2"/>
        <v>0</v>
      </c>
      <c r="AV76" s="206">
        <f t="shared" si="16"/>
        <v>14</v>
      </c>
      <c r="AW76" s="207">
        <f t="shared" si="21"/>
        <v>723.24</v>
      </c>
      <c r="AX76" s="206">
        <f t="shared" si="18"/>
        <v>14</v>
      </c>
      <c r="AY76" s="177">
        <f t="shared" si="6"/>
        <v>14</v>
      </c>
      <c r="AZ76" s="177">
        <f t="shared" si="7"/>
        <v>0</v>
      </c>
    </row>
    <row r="77" spans="2:52" s="210" customFormat="1" ht="20.25" customHeight="1">
      <c r="B77" s="195"/>
      <c r="C77" s="196" t="s">
        <v>39</v>
      </c>
      <c r="D77" s="197" t="s">
        <v>63</v>
      </c>
      <c r="E77" s="198" t="s">
        <v>64</v>
      </c>
      <c r="F77" s="460"/>
      <c r="G77" s="199" t="s">
        <v>38</v>
      </c>
      <c r="H77" s="199" t="s">
        <v>38</v>
      </c>
      <c r="I77" s="200"/>
      <c r="J77" s="200"/>
      <c r="K77" s="515"/>
      <c r="L77" s="200"/>
      <c r="M77" s="201"/>
      <c r="N77" s="200"/>
      <c r="O77" s="201"/>
      <c r="P77" s="200"/>
      <c r="Q77" s="201"/>
      <c r="R77" s="200"/>
      <c r="S77" s="201"/>
      <c r="T77" s="202" t="s">
        <v>211</v>
      </c>
      <c r="U77" s="202" t="s">
        <v>208</v>
      </c>
      <c r="V77" s="203" t="s">
        <v>209</v>
      </c>
      <c r="W77" s="204">
        <v>43784</v>
      </c>
      <c r="X77" s="196" t="s">
        <v>210</v>
      </c>
      <c r="Y77" s="204">
        <v>43802</v>
      </c>
      <c r="Z77" s="196"/>
      <c r="AA77" s="204"/>
      <c r="AB77" s="206">
        <v>16</v>
      </c>
      <c r="AC77" s="207">
        <v>886.56</v>
      </c>
      <c r="AD77" s="208"/>
      <c r="AE77" s="207"/>
      <c r="AF77" s="208"/>
      <c r="AG77" s="207"/>
      <c r="AH77" s="208"/>
      <c r="AI77" s="207"/>
      <c r="AJ77" s="207"/>
      <c r="AK77" s="207"/>
      <c r="AL77" s="206">
        <f>AD77+AF77+AH77+AJ77</f>
        <v>0</v>
      </c>
      <c r="AM77" s="416">
        <f>AE77+AG77+AI77+AK77</f>
        <v>0</v>
      </c>
      <c r="AN77" s="206">
        <f t="shared" si="1"/>
        <v>0</v>
      </c>
      <c r="AO77" s="207">
        <f t="shared" si="1"/>
        <v>0</v>
      </c>
      <c r="AP77" s="208">
        <v>16</v>
      </c>
      <c r="AQ77" s="207">
        <v>886.56</v>
      </c>
      <c r="AR77" s="208"/>
      <c r="AS77" s="206"/>
      <c r="AT77" s="207">
        <v>55.41</v>
      </c>
      <c r="AU77" s="207">
        <f t="shared" si="2"/>
        <v>0</v>
      </c>
      <c r="AV77" s="206">
        <f>AP77+AR77-AS77</f>
        <v>16</v>
      </c>
      <c r="AW77" s="207">
        <f t="shared" si="21"/>
        <v>886.56</v>
      </c>
      <c r="AX77" s="206">
        <f>AV77</f>
        <v>16</v>
      </c>
      <c r="AY77" s="177">
        <f t="shared" si="6"/>
        <v>16</v>
      </c>
      <c r="AZ77" s="177">
        <f t="shared" si="7"/>
        <v>0</v>
      </c>
    </row>
    <row r="78" spans="2:52" s="210" customFormat="1" ht="20.25" customHeight="1">
      <c r="B78" s="195"/>
      <c r="C78" s="196" t="s">
        <v>39</v>
      </c>
      <c r="D78" s="197" t="s">
        <v>63</v>
      </c>
      <c r="E78" s="198" t="s">
        <v>64</v>
      </c>
      <c r="F78" s="460"/>
      <c r="G78" s="199" t="s">
        <v>38</v>
      </c>
      <c r="H78" s="199" t="s">
        <v>38</v>
      </c>
      <c r="I78" s="200"/>
      <c r="J78" s="200"/>
      <c r="K78" s="515"/>
      <c r="L78" s="200"/>
      <c r="M78" s="201"/>
      <c r="N78" s="200"/>
      <c r="O78" s="201"/>
      <c r="P78" s="200"/>
      <c r="Q78" s="201"/>
      <c r="R78" s="200"/>
      <c r="S78" s="201"/>
      <c r="T78" s="202" t="s">
        <v>223</v>
      </c>
      <c r="U78" s="202" t="s">
        <v>208</v>
      </c>
      <c r="V78" s="203" t="s">
        <v>224</v>
      </c>
      <c r="W78" s="204">
        <v>43819</v>
      </c>
      <c r="X78" s="196" t="s">
        <v>225</v>
      </c>
      <c r="Y78" s="204">
        <v>43838</v>
      </c>
      <c r="Z78" s="196"/>
      <c r="AA78" s="204"/>
      <c r="AB78" s="206">
        <v>0</v>
      </c>
      <c r="AC78" s="207">
        <v>0</v>
      </c>
      <c r="AD78" s="208"/>
      <c r="AE78" s="207"/>
      <c r="AF78" s="208">
        <v>154</v>
      </c>
      <c r="AG78" s="207">
        <v>7804.72</v>
      </c>
      <c r="AH78" s="208"/>
      <c r="AI78" s="207"/>
      <c r="AJ78" s="207"/>
      <c r="AK78" s="207"/>
      <c r="AL78" s="206">
        <f>AD78+AF78+AH78+AJ78</f>
        <v>154</v>
      </c>
      <c r="AM78" s="416">
        <f>AE78+AG78+AI78+AK78</f>
        <v>7804.72</v>
      </c>
      <c r="AN78" s="206">
        <v>0</v>
      </c>
      <c r="AO78" s="207">
        <f aca="true" t="shared" si="22" ref="AO78:AO109">AC78+AM78-AW78</f>
        <v>0</v>
      </c>
      <c r="AP78" s="208">
        <v>154</v>
      </c>
      <c r="AQ78" s="207">
        <v>7804.72</v>
      </c>
      <c r="AR78" s="208"/>
      <c r="AS78" s="206"/>
      <c r="AT78" s="207">
        <v>50.68</v>
      </c>
      <c r="AU78" s="207">
        <f t="shared" si="2"/>
        <v>0</v>
      </c>
      <c r="AV78" s="206">
        <f>AP78+AR78-AS78</f>
        <v>154</v>
      </c>
      <c r="AW78" s="207">
        <f t="shared" si="21"/>
        <v>7804.72</v>
      </c>
      <c r="AX78" s="206">
        <v>154</v>
      </c>
      <c r="AY78" s="177">
        <f t="shared" si="6"/>
        <v>154</v>
      </c>
      <c r="AZ78" s="177">
        <f t="shared" si="7"/>
        <v>0</v>
      </c>
    </row>
    <row r="79" spans="2:52" s="436" customFormat="1" ht="20.25" customHeight="1">
      <c r="B79" s="420"/>
      <c r="C79" s="421" t="s">
        <v>39</v>
      </c>
      <c r="D79" s="422" t="s">
        <v>115</v>
      </c>
      <c r="E79" s="423" t="s">
        <v>64</v>
      </c>
      <c r="F79" s="472"/>
      <c r="G79" s="424" t="s">
        <v>38</v>
      </c>
      <c r="H79" s="424" t="s">
        <v>38</v>
      </c>
      <c r="I79" s="425"/>
      <c r="J79" s="425"/>
      <c r="K79" s="527"/>
      <c r="L79" s="425"/>
      <c r="M79" s="426"/>
      <c r="N79" s="425"/>
      <c r="O79" s="426"/>
      <c r="P79" s="425"/>
      <c r="Q79" s="426"/>
      <c r="R79" s="425"/>
      <c r="S79" s="426"/>
      <c r="T79" s="427" t="s">
        <v>116</v>
      </c>
      <c r="U79" s="427" t="s">
        <v>104</v>
      </c>
      <c r="V79" s="428" t="s">
        <v>110</v>
      </c>
      <c r="W79" s="429">
        <v>43493</v>
      </c>
      <c r="X79" s="421" t="s">
        <v>111</v>
      </c>
      <c r="Y79" s="429">
        <v>43501</v>
      </c>
      <c r="Z79" s="421"/>
      <c r="AA79" s="429"/>
      <c r="AB79" s="430">
        <v>3</v>
      </c>
      <c r="AC79" s="431">
        <v>1175.7599999999998</v>
      </c>
      <c r="AD79" s="432"/>
      <c r="AE79" s="431"/>
      <c r="AF79" s="432"/>
      <c r="AG79" s="431"/>
      <c r="AH79" s="432"/>
      <c r="AI79" s="431"/>
      <c r="AJ79" s="431"/>
      <c r="AK79" s="431"/>
      <c r="AL79" s="430">
        <f aca="true" t="shared" si="23" ref="AL79:AM81">AD79+AF79+AH79</f>
        <v>0</v>
      </c>
      <c r="AM79" s="433">
        <f t="shared" si="23"/>
        <v>0</v>
      </c>
      <c r="AN79" s="430">
        <f aca="true" t="shared" si="24" ref="AN79:AN89">AB79+AL79-AV79</f>
        <v>1</v>
      </c>
      <c r="AO79" s="431">
        <f t="shared" si="22"/>
        <v>391.91999999999985</v>
      </c>
      <c r="AP79" s="432">
        <v>2</v>
      </c>
      <c r="AQ79" s="431">
        <v>783.8399999999999</v>
      </c>
      <c r="AR79" s="432"/>
      <c r="AS79" s="430"/>
      <c r="AT79" s="431">
        <v>391.91999999999996</v>
      </c>
      <c r="AU79" s="431">
        <f t="shared" si="2"/>
        <v>0</v>
      </c>
      <c r="AV79" s="430">
        <f t="shared" si="16"/>
        <v>2</v>
      </c>
      <c r="AW79" s="431">
        <f t="shared" si="21"/>
        <v>783.8399999999999</v>
      </c>
      <c r="AX79" s="430">
        <f t="shared" si="18"/>
        <v>2</v>
      </c>
      <c r="AY79" s="177">
        <f t="shared" si="6"/>
        <v>2</v>
      </c>
      <c r="AZ79" s="177">
        <f t="shared" si="7"/>
        <v>0</v>
      </c>
    </row>
    <row r="80" spans="2:52" s="444" customFormat="1" ht="20.25" customHeight="1">
      <c r="B80" s="445"/>
      <c r="C80" s="446" t="s">
        <v>39</v>
      </c>
      <c r="D80" s="447" t="s">
        <v>252</v>
      </c>
      <c r="E80" s="448" t="s">
        <v>64</v>
      </c>
      <c r="F80" s="473" t="s">
        <v>272</v>
      </c>
      <c r="G80" s="449" t="s">
        <v>38</v>
      </c>
      <c r="H80" s="449" t="s">
        <v>38</v>
      </c>
      <c r="I80" s="450"/>
      <c r="J80" s="450"/>
      <c r="K80" s="528"/>
      <c r="L80" s="450"/>
      <c r="M80" s="451"/>
      <c r="N80" s="450"/>
      <c r="O80" s="451"/>
      <c r="P80" s="450"/>
      <c r="Q80" s="451"/>
      <c r="R80" s="450"/>
      <c r="S80" s="451"/>
      <c r="T80" s="452" t="s">
        <v>253</v>
      </c>
      <c r="U80" s="452" t="s">
        <v>249</v>
      </c>
      <c r="V80" s="453" t="s">
        <v>254</v>
      </c>
      <c r="W80" s="454">
        <v>43844</v>
      </c>
      <c r="X80" s="446" t="s">
        <v>255</v>
      </c>
      <c r="Y80" s="454" t="s">
        <v>256</v>
      </c>
      <c r="Z80" s="446" t="s">
        <v>257</v>
      </c>
      <c r="AA80" s="454">
        <v>43858</v>
      </c>
      <c r="AB80" s="455">
        <v>0</v>
      </c>
      <c r="AC80" s="456">
        <v>0</v>
      </c>
      <c r="AD80" s="457"/>
      <c r="AE80" s="456"/>
      <c r="AF80" s="457"/>
      <c r="AG80" s="456"/>
      <c r="AH80" s="457">
        <v>15</v>
      </c>
      <c r="AI80" s="456">
        <v>5485.95</v>
      </c>
      <c r="AJ80" s="456"/>
      <c r="AK80" s="456"/>
      <c r="AL80" s="455">
        <f t="shared" si="23"/>
        <v>15</v>
      </c>
      <c r="AM80" s="458">
        <f t="shared" si="23"/>
        <v>5485.95</v>
      </c>
      <c r="AN80" s="455">
        <f t="shared" si="24"/>
        <v>0</v>
      </c>
      <c r="AO80" s="456">
        <f t="shared" si="22"/>
        <v>0</v>
      </c>
      <c r="AP80" s="457">
        <v>15</v>
      </c>
      <c r="AQ80" s="456">
        <v>5485.950000000001</v>
      </c>
      <c r="AR80" s="457"/>
      <c r="AS80" s="455"/>
      <c r="AT80" s="456">
        <v>365.73</v>
      </c>
      <c r="AU80" s="456">
        <f t="shared" si="2"/>
        <v>0</v>
      </c>
      <c r="AV80" s="455">
        <f>AP80+AR80-AS80</f>
        <v>15</v>
      </c>
      <c r="AW80" s="456">
        <f t="shared" si="21"/>
        <v>5485.950000000001</v>
      </c>
      <c r="AX80" s="455">
        <v>15</v>
      </c>
      <c r="AY80" s="177">
        <f t="shared" si="6"/>
        <v>15</v>
      </c>
      <c r="AZ80" s="177">
        <f t="shared" si="7"/>
        <v>0</v>
      </c>
    </row>
    <row r="81" spans="2:52" s="604" customFormat="1" ht="20.25" customHeight="1">
      <c r="B81" s="605"/>
      <c r="C81" s="606" t="s">
        <v>39</v>
      </c>
      <c r="D81" s="607" t="s">
        <v>383</v>
      </c>
      <c r="E81" s="608" t="s">
        <v>384</v>
      </c>
      <c r="F81" s="609" t="s">
        <v>385</v>
      </c>
      <c r="G81" s="610" t="s">
        <v>38</v>
      </c>
      <c r="H81" s="610" t="s">
        <v>38</v>
      </c>
      <c r="I81" s="611"/>
      <c r="J81" s="611"/>
      <c r="K81" s="612"/>
      <c r="L81" s="611"/>
      <c r="M81" s="613"/>
      <c r="N81" s="611"/>
      <c r="O81" s="613"/>
      <c r="P81" s="611"/>
      <c r="Q81" s="613"/>
      <c r="R81" s="611"/>
      <c r="S81" s="613"/>
      <c r="T81" s="614" t="s">
        <v>386</v>
      </c>
      <c r="U81" s="614" t="s">
        <v>387</v>
      </c>
      <c r="V81" s="615" t="s">
        <v>388</v>
      </c>
      <c r="W81" s="616">
        <v>43920</v>
      </c>
      <c r="X81" s="606" t="s">
        <v>389</v>
      </c>
      <c r="Y81" s="616">
        <v>43948</v>
      </c>
      <c r="Z81" s="606"/>
      <c r="AA81" s="616"/>
      <c r="AB81" s="618">
        <v>0</v>
      </c>
      <c r="AC81" s="619">
        <v>0</v>
      </c>
      <c r="AD81" s="620"/>
      <c r="AE81" s="619"/>
      <c r="AF81" s="620"/>
      <c r="AG81" s="619"/>
      <c r="AH81" s="620">
        <v>3</v>
      </c>
      <c r="AI81" s="619">
        <v>103068.18</v>
      </c>
      <c r="AJ81" s="619"/>
      <c r="AK81" s="619"/>
      <c r="AL81" s="618">
        <f t="shared" si="23"/>
        <v>3</v>
      </c>
      <c r="AM81" s="621">
        <f t="shared" si="23"/>
        <v>103068.18</v>
      </c>
      <c r="AN81" s="618">
        <f>AB81+AL81-AV81</f>
        <v>0</v>
      </c>
      <c r="AO81" s="619">
        <f>AC81+AM81-AW81</f>
        <v>0</v>
      </c>
      <c r="AP81" s="620">
        <v>3</v>
      </c>
      <c r="AQ81" s="619">
        <v>103068.18</v>
      </c>
      <c r="AR81" s="620"/>
      <c r="AS81" s="618"/>
      <c r="AT81" s="619">
        <v>34356.06</v>
      </c>
      <c r="AU81" s="619">
        <f t="shared" si="2"/>
        <v>0</v>
      </c>
      <c r="AV81" s="618">
        <f>AP81+AR81-AS81</f>
        <v>3</v>
      </c>
      <c r="AW81" s="619">
        <f t="shared" si="21"/>
        <v>103068.18</v>
      </c>
      <c r="AX81" s="618">
        <v>3</v>
      </c>
      <c r="AY81" s="177">
        <f t="shared" si="6"/>
        <v>3</v>
      </c>
      <c r="AZ81" s="177">
        <f t="shared" si="7"/>
        <v>0</v>
      </c>
    </row>
    <row r="82" spans="2:52" s="300" customFormat="1" ht="20.25" customHeight="1">
      <c r="B82" s="289"/>
      <c r="C82" s="290" t="s">
        <v>39</v>
      </c>
      <c r="D82" s="320" t="s">
        <v>117</v>
      </c>
      <c r="E82" s="291" t="s">
        <v>118</v>
      </c>
      <c r="F82" s="474"/>
      <c r="G82" s="292" t="s">
        <v>59</v>
      </c>
      <c r="H82" s="292" t="s">
        <v>59</v>
      </c>
      <c r="I82" s="293"/>
      <c r="J82" s="293"/>
      <c r="K82" s="529"/>
      <c r="L82" s="293"/>
      <c r="M82" s="294"/>
      <c r="N82" s="293"/>
      <c r="O82" s="294"/>
      <c r="P82" s="293"/>
      <c r="Q82" s="294"/>
      <c r="R82" s="293"/>
      <c r="S82" s="294"/>
      <c r="T82" s="299">
        <v>1809098</v>
      </c>
      <c r="U82" s="290">
        <v>44957</v>
      </c>
      <c r="V82" s="295" t="s">
        <v>179</v>
      </c>
      <c r="W82" s="296">
        <v>43733</v>
      </c>
      <c r="X82" s="301" t="s">
        <v>181</v>
      </c>
      <c r="Y82" s="296">
        <v>43746</v>
      </c>
      <c r="Z82" s="290"/>
      <c r="AA82" s="296"/>
      <c r="AB82" s="297">
        <v>2394</v>
      </c>
      <c r="AC82" s="298">
        <v>14971.68</v>
      </c>
      <c r="AD82" s="299"/>
      <c r="AE82" s="298"/>
      <c r="AF82" s="299"/>
      <c r="AG82" s="298"/>
      <c r="AH82" s="299"/>
      <c r="AI82" s="298"/>
      <c r="AJ82" s="298"/>
      <c r="AK82" s="298"/>
      <c r="AL82" s="299">
        <f>SUM(AD82+AF82+AH82+AJ82)</f>
        <v>0</v>
      </c>
      <c r="AM82" s="405">
        <f>AE82+AG82+AI82+AK82</f>
        <v>0</v>
      </c>
      <c r="AN82" s="297">
        <f t="shared" si="24"/>
        <v>254</v>
      </c>
      <c r="AO82" s="298">
        <f t="shared" si="22"/>
        <v>0</v>
      </c>
      <c r="AP82" s="297">
        <v>2160</v>
      </c>
      <c r="AQ82" s="298">
        <v>14971.68</v>
      </c>
      <c r="AR82" s="297"/>
      <c r="AS82" s="297">
        <v>20</v>
      </c>
      <c r="AT82" s="298">
        <v>74.25</v>
      </c>
      <c r="AU82" s="298">
        <f t="shared" si="2"/>
        <v>1485</v>
      </c>
      <c r="AV82" s="297">
        <f t="shared" si="16"/>
        <v>2140</v>
      </c>
      <c r="AW82" s="298">
        <v>14971.68</v>
      </c>
      <c r="AX82" s="297">
        <f t="shared" si="18"/>
        <v>2140</v>
      </c>
      <c r="AY82" s="177">
        <f t="shared" si="6"/>
        <v>2140</v>
      </c>
      <c r="AZ82" s="177">
        <f t="shared" si="7"/>
        <v>0</v>
      </c>
    </row>
    <row r="83" spans="2:52" s="349" customFormat="1" ht="20.25" customHeight="1">
      <c r="B83" s="350"/>
      <c r="C83" s="351" t="s">
        <v>39</v>
      </c>
      <c r="D83" s="352" t="s">
        <v>153</v>
      </c>
      <c r="E83" s="353" t="s">
        <v>37</v>
      </c>
      <c r="F83" s="475"/>
      <c r="G83" s="354" t="s">
        <v>38</v>
      </c>
      <c r="H83" s="354" t="s">
        <v>38</v>
      </c>
      <c r="I83" s="355"/>
      <c r="J83" s="355"/>
      <c r="K83" s="530"/>
      <c r="L83" s="355"/>
      <c r="M83" s="356"/>
      <c r="N83" s="355"/>
      <c r="O83" s="356"/>
      <c r="P83" s="355"/>
      <c r="Q83" s="356"/>
      <c r="R83" s="355"/>
      <c r="S83" s="356"/>
      <c r="T83" s="357" t="s">
        <v>160</v>
      </c>
      <c r="U83" s="357" t="s">
        <v>155</v>
      </c>
      <c r="V83" s="358" t="s">
        <v>158</v>
      </c>
      <c r="W83" s="359">
        <v>43668</v>
      </c>
      <c r="X83" s="360" t="s">
        <v>159</v>
      </c>
      <c r="Y83" s="359">
        <v>43696</v>
      </c>
      <c r="Z83" s="360"/>
      <c r="AA83" s="359"/>
      <c r="AB83" s="361">
        <v>7</v>
      </c>
      <c r="AC83" s="362">
        <v>77324.59</v>
      </c>
      <c r="AD83" s="363"/>
      <c r="AE83" s="362"/>
      <c r="AF83" s="363"/>
      <c r="AG83" s="362"/>
      <c r="AH83" s="363"/>
      <c r="AI83" s="362"/>
      <c r="AJ83" s="362"/>
      <c r="AK83" s="362"/>
      <c r="AL83" s="361">
        <f aca="true" t="shared" si="25" ref="AL83:AM102">AD83+AF83+AH83</f>
        <v>0</v>
      </c>
      <c r="AM83" s="406">
        <f t="shared" si="25"/>
        <v>0</v>
      </c>
      <c r="AN83" s="361">
        <f t="shared" si="24"/>
        <v>7</v>
      </c>
      <c r="AO83" s="362">
        <f t="shared" si="22"/>
        <v>77324.59</v>
      </c>
      <c r="AP83" s="361">
        <v>0</v>
      </c>
      <c r="AQ83" s="362">
        <v>0</v>
      </c>
      <c r="AR83" s="361"/>
      <c r="AS83" s="361"/>
      <c r="AT83" s="362">
        <v>11046.369999999999</v>
      </c>
      <c r="AU83" s="362">
        <f aca="true" t="shared" si="26" ref="AU83:AU89">AT83*AS83</f>
        <v>0</v>
      </c>
      <c r="AV83" s="361">
        <f t="shared" si="16"/>
        <v>0</v>
      </c>
      <c r="AW83" s="362">
        <f aca="true" t="shared" si="27" ref="AW83:AW109">AV83*AT83</f>
        <v>0</v>
      </c>
      <c r="AX83" s="361">
        <f t="shared" si="18"/>
        <v>0</v>
      </c>
      <c r="AY83" s="177">
        <f t="shared" si="6"/>
        <v>0</v>
      </c>
      <c r="AZ83" s="177">
        <f t="shared" si="7"/>
        <v>0</v>
      </c>
    </row>
    <row r="84" spans="2:52" s="349" customFormat="1" ht="20.25" customHeight="1">
      <c r="B84" s="350"/>
      <c r="C84" s="351" t="s">
        <v>39</v>
      </c>
      <c r="D84" s="352" t="s">
        <v>153</v>
      </c>
      <c r="E84" s="353" t="s">
        <v>37</v>
      </c>
      <c r="F84" s="475"/>
      <c r="G84" s="354" t="s">
        <v>38</v>
      </c>
      <c r="H84" s="354" t="s">
        <v>38</v>
      </c>
      <c r="I84" s="355"/>
      <c r="J84" s="355"/>
      <c r="K84" s="530"/>
      <c r="L84" s="355"/>
      <c r="M84" s="356"/>
      <c r="N84" s="355"/>
      <c r="O84" s="356"/>
      <c r="P84" s="355"/>
      <c r="Q84" s="356"/>
      <c r="R84" s="355"/>
      <c r="S84" s="356"/>
      <c r="T84" s="357" t="s">
        <v>184</v>
      </c>
      <c r="U84" s="357" t="s">
        <v>162</v>
      </c>
      <c r="V84" s="358" t="s">
        <v>182</v>
      </c>
      <c r="W84" s="359">
        <v>43733</v>
      </c>
      <c r="X84" s="360" t="s">
        <v>185</v>
      </c>
      <c r="Y84" s="359">
        <v>43746</v>
      </c>
      <c r="Z84" s="360"/>
      <c r="AA84" s="359"/>
      <c r="AB84" s="361">
        <v>51</v>
      </c>
      <c r="AC84" s="362">
        <v>563364.87</v>
      </c>
      <c r="AD84" s="363"/>
      <c r="AE84" s="362"/>
      <c r="AF84" s="363"/>
      <c r="AG84" s="362"/>
      <c r="AH84" s="363"/>
      <c r="AI84" s="362"/>
      <c r="AJ84" s="362"/>
      <c r="AK84" s="362"/>
      <c r="AL84" s="361">
        <f t="shared" si="25"/>
        <v>0</v>
      </c>
      <c r="AM84" s="406">
        <f t="shared" si="25"/>
        <v>0</v>
      </c>
      <c r="AN84" s="361">
        <f t="shared" si="24"/>
        <v>26</v>
      </c>
      <c r="AO84" s="362">
        <f t="shared" si="22"/>
        <v>287205.62</v>
      </c>
      <c r="AP84" s="361">
        <v>34</v>
      </c>
      <c r="AQ84" s="362">
        <v>375576.58</v>
      </c>
      <c r="AR84" s="361"/>
      <c r="AS84" s="361">
        <v>9</v>
      </c>
      <c r="AT84" s="362">
        <v>11046.37</v>
      </c>
      <c r="AU84" s="362">
        <f t="shared" si="26"/>
        <v>99417.33</v>
      </c>
      <c r="AV84" s="361">
        <f t="shared" si="16"/>
        <v>25</v>
      </c>
      <c r="AW84" s="362">
        <f t="shared" si="27"/>
        <v>276159.25</v>
      </c>
      <c r="AX84" s="361">
        <f t="shared" si="18"/>
        <v>25</v>
      </c>
      <c r="AY84" s="177">
        <f aca="true" t="shared" si="28" ref="AY84:AY110">AB84+AL84-AN84</f>
        <v>25</v>
      </c>
      <c r="AZ84" s="177">
        <f aca="true" t="shared" si="29" ref="AZ84:AZ110">AY84-SUM(AX84:AX84)</f>
        <v>0</v>
      </c>
    </row>
    <row r="85" spans="2:52" s="349" customFormat="1" ht="20.25" customHeight="1">
      <c r="B85" s="350"/>
      <c r="C85" s="351" t="s">
        <v>39</v>
      </c>
      <c r="D85" s="352" t="s">
        <v>153</v>
      </c>
      <c r="E85" s="353" t="s">
        <v>37</v>
      </c>
      <c r="F85" s="475"/>
      <c r="G85" s="354" t="s">
        <v>38</v>
      </c>
      <c r="H85" s="354" t="s">
        <v>38</v>
      </c>
      <c r="I85" s="355"/>
      <c r="J85" s="355"/>
      <c r="K85" s="530"/>
      <c r="L85" s="355"/>
      <c r="M85" s="356"/>
      <c r="N85" s="355"/>
      <c r="O85" s="356"/>
      <c r="P85" s="355"/>
      <c r="Q85" s="356"/>
      <c r="R85" s="355"/>
      <c r="S85" s="356"/>
      <c r="T85" s="357" t="s">
        <v>228</v>
      </c>
      <c r="U85" s="357" t="s">
        <v>229</v>
      </c>
      <c r="V85" s="358" t="s">
        <v>224</v>
      </c>
      <c r="W85" s="359">
        <v>43819</v>
      </c>
      <c r="X85" s="360" t="s">
        <v>225</v>
      </c>
      <c r="Y85" s="359">
        <v>43838</v>
      </c>
      <c r="Z85" s="360"/>
      <c r="AA85" s="359"/>
      <c r="AB85" s="361">
        <v>0</v>
      </c>
      <c r="AC85" s="362">
        <v>0</v>
      </c>
      <c r="AD85" s="363"/>
      <c r="AE85" s="362"/>
      <c r="AF85" s="363">
        <v>98</v>
      </c>
      <c r="AG85" s="362">
        <v>1082544.26</v>
      </c>
      <c r="AH85" s="363"/>
      <c r="AI85" s="362"/>
      <c r="AJ85" s="362"/>
      <c r="AK85" s="362"/>
      <c r="AL85" s="361">
        <f t="shared" si="25"/>
        <v>98</v>
      </c>
      <c r="AM85" s="406">
        <f t="shared" si="25"/>
        <v>1082544.26</v>
      </c>
      <c r="AN85" s="361">
        <f t="shared" si="24"/>
        <v>0</v>
      </c>
      <c r="AO85" s="362">
        <f t="shared" si="22"/>
        <v>0</v>
      </c>
      <c r="AP85" s="361">
        <v>98</v>
      </c>
      <c r="AQ85" s="362">
        <v>1082544.26</v>
      </c>
      <c r="AR85" s="361"/>
      <c r="AS85" s="361"/>
      <c r="AT85" s="362">
        <v>11046.37</v>
      </c>
      <c r="AU85" s="362">
        <f t="shared" si="26"/>
        <v>0</v>
      </c>
      <c r="AV85" s="361">
        <f t="shared" si="16"/>
        <v>98</v>
      </c>
      <c r="AW85" s="362">
        <f>AV85*AT85</f>
        <v>1082544.26</v>
      </c>
      <c r="AX85" s="361">
        <f t="shared" si="18"/>
        <v>98</v>
      </c>
      <c r="AY85" s="177">
        <f t="shared" si="28"/>
        <v>98</v>
      </c>
      <c r="AZ85" s="177">
        <f t="shared" si="29"/>
        <v>0</v>
      </c>
    </row>
    <row r="86" spans="2:52" s="349" customFormat="1" ht="20.25" customHeight="1">
      <c r="B86" s="350"/>
      <c r="C86" s="351" t="s">
        <v>39</v>
      </c>
      <c r="D86" s="352" t="s">
        <v>153</v>
      </c>
      <c r="E86" s="353" t="s">
        <v>37</v>
      </c>
      <c r="F86" s="475" t="s">
        <v>274</v>
      </c>
      <c r="G86" s="354" t="s">
        <v>38</v>
      </c>
      <c r="H86" s="354" t="s">
        <v>38</v>
      </c>
      <c r="I86" s="355"/>
      <c r="J86" s="355"/>
      <c r="K86" s="530"/>
      <c r="L86" s="355"/>
      <c r="M86" s="356"/>
      <c r="N86" s="355"/>
      <c r="O86" s="356"/>
      <c r="P86" s="355"/>
      <c r="Q86" s="356"/>
      <c r="R86" s="355"/>
      <c r="S86" s="356"/>
      <c r="T86" s="357" t="s">
        <v>313</v>
      </c>
      <c r="U86" s="357" t="s">
        <v>229</v>
      </c>
      <c r="V86" s="358" t="s">
        <v>311</v>
      </c>
      <c r="W86" s="359">
        <v>43854</v>
      </c>
      <c r="X86" s="360" t="s">
        <v>312</v>
      </c>
      <c r="Y86" s="359">
        <v>43901</v>
      </c>
      <c r="Z86" s="360"/>
      <c r="AA86" s="359"/>
      <c r="AB86" s="361">
        <v>0</v>
      </c>
      <c r="AC86" s="362">
        <v>0</v>
      </c>
      <c r="AD86" s="363"/>
      <c r="AE86" s="362"/>
      <c r="AF86" s="363">
        <v>66</v>
      </c>
      <c r="AG86" s="362">
        <v>729060.42</v>
      </c>
      <c r="AH86" s="363"/>
      <c r="AI86" s="362"/>
      <c r="AJ86" s="362"/>
      <c r="AK86" s="362"/>
      <c r="AL86" s="361">
        <f t="shared" si="25"/>
        <v>66</v>
      </c>
      <c r="AM86" s="406">
        <f t="shared" si="25"/>
        <v>729060.42</v>
      </c>
      <c r="AN86" s="361">
        <f t="shared" si="24"/>
        <v>0</v>
      </c>
      <c r="AO86" s="362">
        <f t="shared" si="22"/>
        <v>0</v>
      </c>
      <c r="AP86" s="361">
        <v>66</v>
      </c>
      <c r="AQ86" s="362">
        <v>729060.42</v>
      </c>
      <c r="AR86" s="361"/>
      <c r="AS86" s="361"/>
      <c r="AT86" s="362">
        <v>11046.37</v>
      </c>
      <c r="AU86" s="362">
        <f t="shared" si="26"/>
        <v>0</v>
      </c>
      <c r="AV86" s="361">
        <f t="shared" si="16"/>
        <v>66</v>
      </c>
      <c r="AW86" s="362">
        <f>AV86*AT86</f>
        <v>729060.42</v>
      </c>
      <c r="AX86" s="361">
        <f t="shared" si="18"/>
        <v>66</v>
      </c>
      <c r="AY86" s="177">
        <f t="shared" si="28"/>
        <v>66</v>
      </c>
      <c r="AZ86" s="177">
        <f t="shared" si="29"/>
        <v>0</v>
      </c>
    </row>
    <row r="87" spans="2:52" s="225" customFormat="1" ht="20.25" customHeight="1">
      <c r="B87" s="211"/>
      <c r="C87" s="212" t="s">
        <v>39</v>
      </c>
      <c r="D87" s="213" t="s">
        <v>157</v>
      </c>
      <c r="E87" s="214" t="s">
        <v>37</v>
      </c>
      <c r="F87" s="467"/>
      <c r="G87" s="215" t="s">
        <v>38</v>
      </c>
      <c r="H87" s="215" t="s">
        <v>38</v>
      </c>
      <c r="I87" s="216"/>
      <c r="J87" s="216"/>
      <c r="K87" s="522"/>
      <c r="L87" s="216"/>
      <c r="M87" s="217"/>
      <c r="N87" s="216"/>
      <c r="O87" s="217"/>
      <c r="P87" s="216"/>
      <c r="Q87" s="217"/>
      <c r="R87" s="216"/>
      <c r="S87" s="217"/>
      <c r="T87" s="218" t="s">
        <v>161</v>
      </c>
      <c r="U87" s="218" t="s">
        <v>162</v>
      </c>
      <c r="V87" s="219" t="s">
        <v>158</v>
      </c>
      <c r="W87" s="220">
        <v>43668</v>
      </c>
      <c r="X87" s="221" t="s">
        <v>159</v>
      </c>
      <c r="Y87" s="220">
        <v>43696</v>
      </c>
      <c r="Z87" s="221"/>
      <c r="AA87" s="220"/>
      <c r="AB87" s="222">
        <v>2</v>
      </c>
      <c r="AC87" s="223">
        <v>2104.2599999999998</v>
      </c>
      <c r="AD87" s="224"/>
      <c r="AE87" s="223"/>
      <c r="AF87" s="224"/>
      <c r="AG87" s="223"/>
      <c r="AH87" s="224"/>
      <c r="AI87" s="223"/>
      <c r="AJ87" s="223"/>
      <c r="AK87" s="223"/>
      <c r="AL87" s="222">
        <f t="shared" si="25"/>
        <v>0</v>
      </c>
      <c r="AM87" s="400">
        <f t="shared" si="25"/>
        <v>0</v>
      </c>
      <c r="AN87" s="222">
        <f t="shared" si="24"/>
        <v>2</v>
      </c>
      <c r="AO87" s="223">
        <f t="shared" si="22"/>
        <v>2104.2599999999998</v>
      </c>
      <c r="AP87" s="222">
        <v>0</v>
      </c>
      <c r="AQ87" s="223">
        <v>0</v>
      </c>
      <c r="AR87" s="222"/>
      <c r="AS87" s="222"/>
      <c r="AT87" s="223">
        <v>1052.1299999999999</v>
      </c>
      <c r="AU87" s="223">
        <f t="shared" si="26"/>
        <v>0</v>
      </c>
      <c r="AV87" s="222">
        <f t="shared" si="16"/>
        <v>0</v>
      </c>
      <c r="AW87" s="223">
        <f t="shared" si="27"/>
        <v>0</v>
      </c>
      <c r="AX87" s="222">
        <f t="shared" si="18"/>
        <v>0</v>
      </c>
      <c r="AY87" s="177">
        <f t="shared" si="28"/>
        <v>0</v>
      </c>
      <c r="AZ87" s="177">
        <f t="shared" si="29"/>
        <v>0</v>
      </c>
    </row>
    <row r="88" spans="2:52" s="225" customFormat="1" ht="20.25" customHeight="1">
      <c r="B88" s="211"/>
      <c r="C88" s="212" t="s">
        <v>39</v>
      </c>
      <c r="D88" s="213" t="s">
        <v>157</v>
      </c>
      <c r="E88" s="214" t="s">
        <v>37</v>
      </c>
      <c r="F88" s="467"/>
      <c r="G88" s="215" t="s">
        <v>38</v>
      </c>
      <c r="H88" s="215" t="s">
        <v>38</v>
      </c>
      <c r="I88" s="216"/>
      <c r="J88" s="216"/>
      <c r="K88" s="522"/>
      <c r="L88" s="216"/>
      <c r="M88" s="217"/>
      <c r="N88" s="216"/>
      <c r="O88" s="217"/>
      <c r="P88" s="216"/>
      <c r="Q88" s="217"/>
      <c r="R88" s="216"/>
      <c r="S88" s="217"/>
      <c r="T88" s="218" t="s">
        <v>161</v>
      </c>
      <c r="U88" s="218" t="s">
        <v>162</v>
      </c>
      <c r="V88" s="219" t="s">
        <v>182</v>
      </c>
      <c r="W88" s="220">
        <v>43733</v>
      </c>
      <c r="X88" s="221" t="s">
        <v>183</v>
      </c>
      <c r="Y88" s="220">
        <v>43746</v>
      </c>
      <c r="Z88" s="221"/>
      <c r="AA88" s="220"/>
      <c r="AB88" s="222">
        <v>258</v>
      </c>
      <c r="AC88" s="223">
        <v>271449.54000000004</v>
      </c>
      <c r="AD88" s="224"/>
      <c r="AE88" s="223"/>
      <c r="AF88" s="224"/>
      <c r="AG88" s="223"/>
      <c r="AH88" s="224"/>
      <c r="AI88" s="223"/>
      <c r="AJ88" s="223"/>
      <c r="AK88" s="223"/>
      <c r="AL88" s="222">
        <f t="shared" si="25"/>
        <v>0</v>
      </c>
      <c r="AM88" s="400">
        <f t="shared" si="25"/>
        <v>0</v>
      </c>
      <c r="AN88" s="222">
        <f t="shared" si="24"/>
        <v>18</v>
      </c>
      <c r="AO88" s="223">
        <f>AC88+AM88-AW88</f>
        <v>18938.340000000026</v>
      </c>
      <c r="AP88" s="222">
        <v>248</v>
      </c>
      <c r="AQ88" s="223">
        <v>260928.24000000002</v>
      </c>
      <c r="AR88" s="222"/>
      <c r="AS88" s="222">
        <v>8</v>
      </c>
      <c r="AT88" s="223">
        <v>1052.13</v>
      </c>
      <c r="AU88" s="223">
        <f t="shared" si="26"/>
        <v>8417.04</v>
      </c>
      <c r="AV88" s="222">
        <f t="shared" si="16"/>
        <v>240</v>
      </c>
      <c r="AW88" s="223">
        <f t="shared" si="27"/>
        <v>252511.2</v>
      </c>
      <c r="AX88" s="222">
        <f t="shared" si="18"/>
        <v>240</v>
      </c>
      <c r="AY88" s="177">
        <f t="shared" si="28"/>
        <v>240</v>
      </c>
      <c r="AZ88" s="177">
        <f t="shared" si="29"/>
        <v>0</v>
      </c>
    </row>
    <row r="89" spans="2:52" s="225" customFormat="1" ht="20.25" customHeight="1">
      <c r="B89" s="211"/>
      <c r="C89" s="212" t="s">
        <v>39</v>
      </c>
      <c r="D89" s="213" t="s">
        <v>157</v>
      </c>
      <c r="E89" s="214" t="s">
        <v>37</v>
      </c>
      <c r="F89" s="467" t="s">
        <v>274</v>
      </c>
      <c r="G89" s="215" t="s">
        <v>38</v>
      </c>
      <c r="H89" s="215" t="s">
        <v>38</v>
      </c>
      <c r="I89" s="216"/>
      <c r="J89" s="216"/>
      <c r="K89" s="522"/>
      <c r="L89" s="216"/>
      <c r="M89" s="217"/>
      <c r="N89" s="216"/>
      <c r="O89" s="217"/>
      <c r="P89" s="216"/>
      <c r="Q89" s="217"/>
      <c r="R89" s="216"/>
      <c r="S89" s="217"/>
      <c r="T89" s="218" t="s">
        <v>309</v>
      </c>
      <c r="U89" s="218" t="s">
        <v>310</v>
      </c>
      <c r="V89" s="219" t="s">
        <v>311</v>
      </c>
      <c r="W89" s="220">
        <v>43854</v>
      </c>
      <c r="X89" s="221" t="s">
        <v>312</v>
      </c>
      <c r="Y89" s="220">
        <v>43901</v>
      </c>
      <c r="Z89" s="221"/>
      <c r="AA89" s="220"/>
      <c r="AB89" s="222">
        <v>0</v>
      </c>
      <c r="AC89" s="223">
        <v>0</v>
      </c>
      <c r="AD89" s="224"/>
      <c r="AE89" s="223"/>
      <c r="AF89" s="224">
        <v>70</v>
      </c>
      <c r="AG89" s="223">
        <v>73649.1</v>
      </c>
      <c r="AH89" s="224"/>
      <c r="AI89" s="223"/>
      <c r="AJ89" s="223"/>
      <c r="AK89" s="223"/>
      <c r="AL89" s="222">
        <f t="shared" si="25"/>
        <v>70</v>
      </c>
      <c r="AM89" s="400">
        <f t="shared" si="25"/>
        <v>73649.1</v>
      </c>
      <c r="AN89" s="222">
        <f t="shared" si="24"/>
        <v>0</v>
      </c>
      <c r="AO89" s="223">
        <f>AC89+AM89-AW89</f>
        <v>0</v>
      </c>
      <c r="AP89" s="222">
        <v>70</v>
      </c>
      <c r="AQ89" s="223">
        <v>73649.1</v>
      </c>
      <c r="AR89" s="222"/>
      <c r="AS89" s="222"/>
      <c r="AT89" s="223">
        <v>1052.13</v>
      </c>
      <c r="AU89" s="223">
        <f t="shared" si="26"/>
        <v>0</v>
      </c>
      <c r="AV89" s="222">
        <f t="shared" si="16"/>
        <v>70</v>
      </c>
      <c r="AW89" s="223">
        <f t="shared" si="27"/>
        <v>73649.1</v>
      </c>
      <c r="AX89" s="222">
        <f t="shared" si="18"/>
        <v>70</v>
      </c>
      <c r="AY89" s="177">
        <f t="shared" si="28"/>
        <v>70</v>
      </c>
      <c r="AZ89" s="177">
        <f t="shared" si="29"/>
        <v>0</v>
      </c>
    </row>
    <row r="90" spans="2:52" s="492" customFormat="1" ht="20.25" customHeight="1" hidden="1">
      <c r="B90" s="493"/>
      <c r="C90" s="494"/>
      <c r="D90" s="495" t="s">
        <v>315</v>
      </c>
      <c r="E90" s="496" t="s">
        <v>37</v>
      </c>
      <c r="F90" s="497"/>
      <c r="G90" s="498" t="s">
        <v>38</v>
      </c>
      <c r="H90" s="498" t="s">
        <v>38</v>
      </c>
      <c r="I90" s="499">
        <v>2</v>
      </c>
      <c r="J90" s="499">
        <v>10</v>
      </c>
      <c r="K90" s="531">
        <v>5853.5</v>
      </c>
      <c r="L90" s="499">
        <v>21</v>
      </c>
      <c r="M90" s="500">
        <v>122923.08</v>
      </c>
      <c r="N90" s="499"/>
      <c r="O90" s="500"/>
      <c r="P90" s="499">
        <v>15</v>
      </c>
      <c r="Q90" s="500">
        <v>87001.8</v>
      </c>
      <c r="R90" s="499">
        <v>21</v>
      </c>
      <c r="S90" s="500">
        <v>122923.08</v>
      </c>
      <c r="T90" s="501"/>
      <c r="U90" s="501"/>
      <c r="V90" s="502"/>
      <c r="W90" s="503"/>
      <c r="X90" s="504"/>
      <c r="Y90" s="503"/>
      <c r="Z90" s="504"/>
      <c r="AA90" s="503"/>
      <c r="AB90" s="505"/>
      <c r="AC90" s="506"/>
      <c r="AD90" s="507"/>
      <c r="AE90" s="506"/>
      <c r="AF90" s="507"/>
      <c r="AG90" s="506"/>
      <c r="AH90" s="507"/>
      <c r="AI90" s="506"/>
      <c r="AJ90" s="506"/>
      <c r="AK90" s="506"/>
      <c r="AL90" s="505"/>
      <c r="AM90" s="508"/>
      <c r="AN90" s="505"/>
      <c r="AO90" s="506"/>
      <c r="AP90" s="505"/>
      <c r="AQ90" s="506"/>
      <c r="AR90" s="505"/>
      <c r="AS90" s="505"/>
      <c r="AT90" s="506"/>
      <c r="AU90" s="506"/>
      <c r="AV90" s="505"/>
      <c r="AW90" s="506"/>
      <c r="AX90" s="505"/>
      <c r="AY90" s="177">
        <f t="shared" si="28"/>
        <v>0</v>
      </c>
      <c r="AZ90" s="177">
        <f t="shared" si="29"/>
        <v>0</v>
      </c>
    </row>
    <row r="91" spans="2:52" s="492" customFormat="1" ht="20.25" customHeight="1" hidden="1">
      <c r="B91" s="493"/>
      <c r="C91" s="494"/>
      <c r="D91" s="495" t="s">
        <v>316</v>
      </c>
      <c r="E91" s="496" t="s">
        <v>37</v>
      </c>
      <c r="F91" s="497"/>
      <c r="G91" s="498" t="s">
        <v>38</v>
      </c>
      <c r="H91" s="498" t="s">
        <v>38</v>
      </c>
      <c r="I91" s="499">
        <v>4</v>
      </c>
      <c r="J91" s="499">
        <v>10</v>
      </c>
      <c r="K91" s="531">
        <v>27535.8</v>
      </c>
      <c r="L91" s="499">
        <v>40</v>
      </c>
      <c r="M91" s="500">
        <v>1101433.6</v>
      </c>
      <c r="N91" s="499">
        <v>15</v>
      </c>
      <c r="O91" s="500">
        <v>177785.1</v>
      </c>
      <c r="P91" s="499">
        <v>30</v>
      </c>
      <c r="Q91" s="500">
        <v>731103.6</v>
      </c>
      <c r="R91" s="499">
        <v>39</v>
      </c>
      <c r="S91" s="500">
        <v>1073897.76</v>
      </c>
      <c r="T91" s="501"/>
      <c r="U91" s="501"/>
      <c r="V91" s="502"/>
      <c r="W91" s="503"/>
      <c r="X91" s="504"/>
      <c r="Y91" s="503"/>
      <c r="Z91" s="504"/>
      <c r="AA91" s="503"/>
      <c r="AB91" s="505"/>
      <c r="AC91" s="506"/>
      <c r="AD91" s="507"/>
      <c r="AE91" s="506"/>
      <c r="AF91" s="507"/>
      <c r="AG91" s="506"/>
      <c r="AH91" s="507"/>
      <c r="AI91" s="506"/>
      <c r="AJ91" s="506"/>
      <c r="AK91" s="506"/>
      <c r="AL91" s="505"/>
      <c r="AM91" s="508"/>
      <c r="AN91" s="505"/>
      <c r="AO91" s="506"/>
      <c r="AP91" s="505"/>
      <c r="AQ91" s="506"/>
      <c r="AR91" s="505"/>
      <c r="AS91" s="505"/>
      <c r="AT91" s="506"/>
      <c r="AU91" s="506"/>
      <c r="AV91" s="505"/>
      <c r="AW91" s="506"/>
      <c r="AX91" s="505"/>
      <c r="AY91" s="177">
        <f t="shared" si="28"/>
        <v>0</v>
      </c>
      <c r="AZ91" s="177">
        <f t="shared" si="29"/>
        <v>0</v>
      </c>
    </row>
    <row r="92" spans="2:52" s="334" customFormat="1" ht="20.25" customHeight="1">
      <c r="B92" s="335"/>
      <c r="C92" s="336" t="s">
        <v>39</v>
      </c>
      <c r="D92" s="337" t="s">
        <v>147</v>
      </c>
      <c r="E92" s="338" t="s">
        <v>53</v>
      </c>
      <c r="F92" s="468"/>
      <c r="G92" s="339" t="s">
        <v>148</v>
      </c>
      <c r="H92" s="339" t="s">
        <v>148</v>
      </c>
      <c r="I92" s="340"/>
      <c r="J92" s="340"/>
      <c r="K92" s="523"/>
      <c r="L92" s="340"/>
      <c r="M92" s="341"/>
      <c r="N92" s="340"/>
      <c r="O92" s="341"/>
      <c r="P92" s="340"/>
      <c r="Q92" s="341"/>
      <c r="R92" s="340"/>
      <c r="S92" s="341"/>
      <c r="T92" s="342" t="s">
        <v>149</v>
      </c>
      <c r="U92" s="342" t="s">
        <v>150</v>
      </c>
      <c r="V92" s="343" t="s">
        <v>151</v>
      </c>
      <c r="W92" s="344">
        <v>43649</v>
      </c>
      <c r="X92" s="345" t="s">
        <v>152</v>
      </c>
      <c r="Y92" s="344">
        <v>43663</v>
      </c>
      <c r="Z92" s="336"/>
      <c r="AA92" s="344"/>
      <c r="AB92" s="346">
        <v>8</v>
      </c>
      <c r="AC92" s="347">
        <v>129392.15999999999</v>
      </c>
      <c r="AD92" s="348"/>
      <c r="AE92" s="347"/>
      <c r="AF92" s="348"/>
      <c r="AG92" s="347"/>
      <c r="AH92" s="348"/>
      <c r="AI92" s="347"/>
      <c r="AJ92" s="347"/>
      <c r="AK92" s="347"/>
      <c r="AL92" s="346">
        <f t="shared" si="25"/>
        <v>0</v>
      </c>
      <c r="AM92" s="407">
        <f t="shared" si="25"/>
        <v>0</v>
      </c>
      <c r="AN92" s="346">
        <f aca="true" t="shared" si="30" ref="AN92:AN109">AB92+AL92-AV92</f>
        <v>0</v>
      </c>
      <c r="AO92" s="347">
        <f t="shared" si="22"/>
        <v>0</v>
      </c>
      <c r="AP92" s="346">
        <v>8</v>
      </c>
      <c r="AQ92" s="347">
        <v>129392.15999999999</v>
      </c>
      <c r="AR92" s="348"/>
      <c r="AS92" s="346"/>
      <c r="AT92" s="347">
        <v>16174.019999999999</v>
      </c>
      <c r="AU92" s="347">
        <f aca="true" t="shared" si="31" ref="AU92:AU109">AS92*AT92</f>
        <v>0</v>
      </c>
      <c r="AV92" s="346">
        <f t="shared" si="16"/>
        <v>8</v>
      </c>
      <c r="AW92" s="347">
        <f t="shared" si="27"/>
        <v>129392.15999999999</v>
      </c>
      <c r="AX92" s="346">
        <f t="shared" si="18"/>
        <v>8</v>
      </c>
      <c r="AY92" s="177">
        <f t="shared" si="28"/>
        <v>8</v>
      </c>
      <c r="AZ92" s="177">
        <f t="shared" si="29"/>
        <v>0</v>
      </c>
    </row>
    <row r="93" spans="2:52" s="492" customFormat="1" ht="20.25" customHeight="1" hidden="1">
      <c r="B93" s="493"/>
      <c r="C93" s="336" t="s">
        <v>39</v>
      </c>
      <c r="D93" s="495" t="s">
        <v>328</v>
      </c>
      <c r="E93" s="496" t="s">
        <v>196</v>
      </c>
      <c r="F93" s="497"/>
      <c r="G93" s="498" t="s">
        <v>38</v>
      </c>
      <c r="H93" s="498" t="s">
        <v>38</v>
      </c>
      <c r="I93" s="499">
        <v>21</v>
      </c>
      <c r="J93" s="499">
        <v>10</v>
      </c>
      <c r="K93" s="531">
        <v>140.4</v>
      </c>
      <c r="L93" s="499">
        <v>210</v>
      </c>
      <c r="M93" s="500">
        <v>29486.1</v>
      </c>
      <c r="N93" s="499"/>
      <c r="O93" s="500"/>
      <c r="P93" s="499">
        <v>210</v>
      </c>
      <c r="Q93" s="500">
        <v>29072.4</v>
      </c>
      <c r="R93" s="499">
        <v>210</v>
      </c>
      <c r="S93" s="500">
        <v>29486.1</v>
      </c>
      <c r="T93" s="501"/>
      <c r="U93" s="501"/>
      <c r="V93" s="502"/>
      <c r="W93" s="503"/>
      <c r="X93" s="504"/>
      <c r="Y93" s="503"/>
      <c r="Z93" s="494"/>
      <c r="AA93" s="503"/>
      <c r="AB93" s="505"/>
      <c r="AC93" s="506"/>
      <c r="AD93" s="507"/>
      <c r="AE93" s="506"/>
      <c r="AF93" s="507"/>
      <c r="AG93" s="506"/>
      <c r="AH93" s="507"/>
      <c r="AI93" s="506"/>
      <c r="AJ93" s="506"/>
      <c r="AK93" s="506"/>
      <c r="AL93" s="346">
        <f t="shared" si="25"/>
        <v>0</v>
      </c>
      <c r="AM93" s="407">
        <f t="shared" si="25"/>
        <v>0</v>
      </c>
      <c r="AN93" s="346">
        <f t="shared" si="30"/>
        <v>0</v>
      </c>
      <c r="AO93" s="347">
        <f>AC93+AM93-AW93</f>
        <v>0</v>
      </c>
      <c r="AP93" s="505">
        <v>0</v>
      </c>
      <c r="AQ93" s="506">
        <v>0</v>
      </c>
      <c r="AR93" s="507"/>
      <c r="AS93" s="505"/>
      <c r="AT93" s="506"/>
      <c r="AU93" s="347">
        <f t="shared" si="31"/>
        <v>0</v>
      </c>
      <c r="AV93" s="346">
        <f>AP93+AR93-AS93</f>
        <v>0</v>
      </c>
      <c r="AW93" s="347">
        <f>AV93*AT93</f>
        <v>0</v>
      </c>
      <c r="AX93" s="346">
        <f>AV93</f>
        <v>0</v>
      </c>
      <c r="AY93" s="177">
        <f t="shared" si="28"/>
        <v>0</v>
      </c>
      <c r="AZ93" s="177">
        <f t="shared" si="29"/>
        <v>0</v>
      </c>
    </row>
    <row r="94" spans="2:52" s="492" customFormat="1" ht="20.25" customHeight="1" hidden="1">
      <c r="B94" s="493"/>
      <c r="C94" s="336" t="s">
        <v>39</v>
      </c>
      <c r="D94" s="495" t="s">
        <v>321</v>
      </c>
      <c r="E94" s="496" t="s">
        <v>46</v>
      </c>
      <c r="F94" s="497"/>
      <c r="G94" s="498" t="s">
        <v>38</v>
      </c>
      <c r="H94" s="498" t="s">
        <v>38</v>
      </c>
      <c r="I94" s="499">
        <v>3</v>
      </c>
      <c r="J94" s="499">
        <v>10</v>
      </c>
      <c r="K94" s="531">
        <v>277.7</v>
      </c>
      <c r="L94" s="499">
        <v>27</v>
      </c>
      <c r="M94" s="500">
        <v>7497.9</v>
      </c>
      <c r="N94" s="499"/>
      <c r="O94" s="500"/>
      <c r="P94" s="499">
        <v>20</v>
      </c>
      <c r="Q94" s="500">
        <v>7871.4</v>
      </c>
      <c r="R94" s="499"/>
      <c r="S94" s="500"/>
      <c r="T94" s="501"/>
      <c r="U94" s="501"/>
      <c r="V94" s="502"/>
      <c r="W94" s="503"/>
      <c r="X94" s="504"/>
      <c r="Y94" s="503"/>
      <c r="Z94" s="494"/>
      <c r="AA94" s="503"/>
      <c r="AB94" s="505"/>
      <c r="AC94" s="506"/>
      <c r="AD94" s="507"/>
      <c r="AE94" s="506"/>
      <c r="AF94" s="507"/>
      <c r="AG94" s="506"/>
      <c r="AH94" s="507"/>
      <c r="AI94" s="506"/>
      <c r="AJ94" s="506"/>
      <c r="AK94" s="506"/>
      <c r="AL94" s="346">
        <f t="shared" si="25"/>
        <v>0</v>
      </c>
      <c r="AM94" s="407">
        <f t="shared" si="25"/>
        <v>0</v>
      </c>
      <c r="AN94" s="346">
        <f t="shared" si="30"/>
        <v>0</v>
      </c>
      <c r="AO94" s="347">
        <f>AC94+AM94-AW94</f>
        <v>0</v>
      </c>
      <c r="AP94" s="505">
        <v>0</v>
      </c>
      <c r="AQ94" s="506">
        <v>0</v>
      </c>
      <c r="AR94" s="507"/>
      <c r="AS94" s="505"/>
      <c r="AT94" s="506"/>
      <c r="AU94" s="347">
        <f t="shared" si="31"/>
        <v>0</v>
      </c>
      <c r="AV94" s="346">
        <f>AP94+AR94-AS94</f>
        <v>0</v>
      </c>
      <c r="AW94" s="347">
        <f>AV94*AT94</f>
        <v>0</v>
      </c>
      <c r="AX94" s="346">
        <f>AV94</f>
        <v>0</v>
      </c>
      <c r="AY94" s="177">
        <f t="shared" si="28"/>
        <v>0</v>
      </c>
      <c r="AZ94" s="177">
        <f t="shared" si="29"/>
        <v>0</v>
      </c>
    </row>
    <row r="95" spans="2:52" s="492" customFormat="1" ht="20.25" customHeight="1" hidden="1">
      <c r="B95" s="493"/>
      <c r="C95" s="336" t="s">
        <v>39</v>
      </c>
      <c r="D95" s="539" t="s">
        <v>317</v>
      </c>
      <c r="E95" s="496" t="s">
        <v>318</v>
      </c>
      <c r="F95" s="497"/>
      <c r="G95" s="498" t="s">
        <v>38</v>
      </c>
      <c r="H95" s="498" t="s">
        <v>38</v>
      </c>
      <c r="I95" s="499">
        <v>27</v>
      </c>
      <c r="J95" s="499">
        <v>10</v>
      </c>
      <c r="K95" s="531">
        <v>612.7</v>
      </c>
      <c r="L95" s="499">
        <v>270</v>
      </c>
      <c r="M95" s="500">
        <v>165426.3</v>
      </c>
      <c r="N95" s="499">
        <v>80</v>
      </c>
      <c r="O95" s="500">
        <v>149328.8</v>
      </c>
      <c r="P95" s="499">
        <v>270</v>
      </c>
      <c r="Q95" s="500">
        <v>94311</v>
      </c>
      <c r="R95" s="499">
        <v>180</v>
      </c>
      <c r="S95" s="500">
        <v>110284.2</v>
      </c>
      <c r="T95" s="501"/>
      <c r="U95" s="501"/>
      <c r="V95" s="502"/>
      <c r="W95" s="503"/>
      <c r="X95" s="504"/>
      <c r="Y95" s="503"/>
      <c r="Z95" s="494"/>
      <c r="AA95" s="503"/>
      <c r="AB95" s="505"/>
      <c r="AC95" s="506"/>
      <c r="AD95" s="507"/>
      <c r="AE95" s="506"/>
      <c r="AF95" s="507"/>
      <c r="AG95" s="506"/>
      <c r="AH95" s="507"/>
      <c r="AI95" s="506"/>
      <c r="AJ95" s="506"/>
      <c r="AK95" s="506"/>
      <c r="AL95" s="346">
        <f t="shared" si="25"/>
        <v>0</v>
      </c>
      <c r="AM95" s="407">
        <f t="shared" si="25"/>
        <v>0</v>
      </c>
      <c r="AN95" s="346">
        <f t="shared" si="30"/>
        <v>0</v>
      </c>
      <c r="AO95" s="347">
        <f>AC95+AM95-AW95</f>
        <v>0</v>
      </c>
      <c r="AP95" s="505">
        <v>0</v>
      </c>
      <c r="AQ95" s="506">
        <v>0</v>
      </c>
      <c r="AR95" s="507"/>
      <c r="AS95" s="505"/>
      <c r="AT95" s="506"/>
      <c r="AU95" s="347">
        <f t="shared" si="31"/>
        <v>0</v>
      </c>
      <c r="AV95" s="346">
        <f>AP95+AR95-AS95</f>
        <v>0</v>
      </c>
      <c r="AW95" s="347">
        <f>AV95*AT95</f>
        <v>0</v>
      </c>
      <c r="AX95" s="346">
        <f>AV95</f>
        <v>0</v>
      </c>
      <c r="AY95" s="177">
        <f t="shared" si="28"/>
        <v>0</v>
      </c>
      <c r="AZ95" s="177">
        <f t="shared" si="29"/>
        <v>0</v>
      </c>
    </row>
    <row r="96" spans="2:52" s="551" customFormat="1" ht="20.25" customHeight="1">
      <c r="B96" s="552"/>
      <c r="C96" s="553" t="s">
        <v>39</v>
      </c>
      <c r="D96" s="569" t="s">
        <v>334</v>
      </c>
      <c r="E96" s="554" t="s">
        <v>196</v>
      </c>
      <c r="F96" s="555" t="s">
        <v>335</v>
      </c>
      <c r="G96" s="556" t="s">
        <v>38</v>
      </c>
      <c r="H96" s="556" t="s">
        <v>38</v>
      </c>
      <c r="I96" s="557"/>
      <c r="J96" s="557"/>
      <c r="K96" s="558"/>
      <c r="L96" s="557"/>
      <c r="M96" s="559"/>
      <c r="N96" s="557"/>
      <c r="O96" s="559"/>
      <c r="P96" s="557"/>
      <c r="Q96" s="559"/>
      <c r="R96" s="557"/>
      <c r="S96" s="559"/>
      <c r="T96" s="560" t="s">
        <v>336</v>
      </c>
      <c r="U96" s="560" t="s">
        <v>208</v>
      </c>
      <c r="V96" s="561" t="s">
        <v>337</v>
      </c>
      <c r="W96" s="562">
        <v>43888</v>
      </c>
      <c r="X96" s="563" t="s">
        <v>338</v>
      </c>
      <c r="Y96" s="562">
        <v>43914</v>
      </c>
      <c r="Z96" s="553"/>
      <c r="AA96" s="562"/>
      <c r="AB96" s="564">
        <v>0</v>
      </c>
      <c r="AC96" s="565">
        <v>0</v>
      </c>
      <c r="AD96" s="566"/>
      <c r="AE96" s="565"/>
      <c r="AF96" s="566">
        <v>587</v>
      </c>
      <c r="AG96" s="565">
        <v>78652.13</v>
      </c>
      <c r="AH96" s="566"/>
      <c r="AI96" s="565"/>
      <c r="AJ96" s="565"/>
      <c r="AK96" s="565"/>
      <c r="AL96" s="564">
        <f t="shared" si="25"/>
        <v>587</v>
      </c>
      <c r="AM96" s="567">
        <f t="shared" si="25"/>
        <v>78652.13</v>
      </c>
      <c r="AN96" s="564">
        <f t="shared" si="30"/>
        <v>19</v>
      </c>
      <c r="AO96" s="565">
        <f>AC96+AM96-AW96</f>
        <v>2545.8099999999977</v>
      </c>
      <c r="AP96" s="564">
        <v>579</v>
      </c>
      <c r="AQ96" s="565">
        <v>77580.21</v>
      </c>
      <c r="AR96" s="566"/>
      <c r="AS96" s="564">
        <v>11</v>
      </c>
      <c r="AT96" s="565">
        <v>133.99</v>
      </c>
      <c r="AU96" s="565">
        <f t="shared" si="31"/>
        <v>1473.89</v>
      </c>
      <c r="AV96" s="564">
        <f>AP96+AR96-AS96</f>
        <v>568</v>
      </c>
      <c r="AW96" s="565">
        <f>AV96*AT96</f>
        <v>76106.32</v>
      </c>
      <c r="AX96" s="564">
        <f>AV96</f>
        <v>568</v>
      </c>
      <c r="AY96" s="177">
        <f t="shared" si="28"/>
        <v>568</v>
      </c>
      <c r="AZ96" s="177">
        <f t="shared" si="29"/>
        <v>0</v>
      </c>
    </row>
    <row r="97" spans="2:52" s="273" customFormat="1" ht="20.25" customHeight="1">
      <c r="B97" s="258"/>
      <c r="C97" s="259" t="s">
        <v>39</v>
      </c>
      <c r="D97" s="570" t="s">
        <v>329</v>
      </c>
      <c r="E97" s="261" t="s">
        <v>95</v>
      </c>
      <c r="F97" s="471" t="s">
        <v>271</v>
      </c>
      <c r="G97" s="262" t="s">
        <v>38</v>
      </c>
      <c r="H97" s="262" t="s">
        <v>38</v>
      </c>
      <c r="I97" s="263"/>
      <c r="J97" s="263"/>
      <c r="K97" s="526"/>
      <c r="L97" s="263"/>
      <c r="M97" s="264"/>
      <c r="N97" s="263"/>
      <c r="O97" s="264"/>
      <c r="P97" s="263"/>
      <c r="Q97" s="264"/>
      <c r="R97" s="263"/>
      <c r="S97" s="264"/>
      <c r="T97" s="265" t="s">
        <v>330</v>
      </c>
      <c r="U97" s="265" t="s">
        <v>331</v>
      </c>
      <c r="V97" s="266" t="s">
        <v>311</v>
      </c>
      <c r="W97" s="267">
        <v>43854</v>
      </c>
      <c r="X97" s="268" t="s">
        <v>332</v>
      </c>
      <c r="Y97" s="267">
        <v>43914</v>
      </c>
      <c r="Z97" s="259"/>
      <c r="AA97" s="267"/>
      <c r="AB97" s="269">
        <v>0</v>
      </c>
      <c r="AC97" s="270">
        <v>0</v>
      </c>
      <c r="AD97" s="271"/>
      <c r="AE97" s="270"/>
      <c r="AF97" s="271">
        <v>135</v>
      </c>
      <c r="AG97" s="270">
        <v>5780.7</v>
      </c>
      <c r="AH97" s="271"/>
      <c r="AI97" s="270"/>
      <c r="AJ97" s="270"/>
      <c r="AK97" s="270"/>
      <c r="AL97" s="269">
        <f t="shared" si="25"/>
        <v>135</v>
      </c>
      <c r="AM97" s="404">
        <f t="shared" si="25"/>
        <v>5780.7</v>
      </c>
      <c r="AN97" s="269">
        <f t="shared" si="30"/>
        <v>0</v>
      </c>
      <c r="AO97" s="270">
        <f>AC97+AM97-AW97</f>
        <v>0</v>
      </c>
      <c r="AP97" s="269">
        <v>135</v>
      </c>
      <c r="AQ97" s="270">
        <v>5780.7</v>
      </c>
      <c r="AR97" s="269"/>
      <c r="AS97" s="269"/>
      <c r="AT97" s="270">
        <v>42.82</v>
      </c>
      <c r="AU97" s="270">
        <f t="shared" si="31"/>
        <v>0</v>
      </c>
      <c r="AV97" s="269">
        <f>AP97+AR97-AS97</f>
        <v>135</v>
      </c>
      <c r="AW97" s="270">
        <f>AV97*AT97</f>
        <v>5780.7</v>
      </c>
      <c r="AX97" s="269">
        <f>AV97</f>
        <v>135</v>
      </c>
      <c r="AY97" s="177">
        <f t="shared" si="28"/>
        <v>135</v>
      </c>
      <c r="AZ97" s="177">
        <f t="shared" si="29"/>
        <v>0</v>
      </c>
    </row>
    <row r="98" spans="2:52" s="317" customFormat="1" ht="20.25" customHeight="1">
      <c r="B98" s="304"/>
      <c r="C98" s="305" t="s">
        <v>39</v>
      </c>
      <c r="D98" s="306" t="s">
        <v>108</v>
      </c>
      <c r="E98" s="307" t="s">
        <v>81</v>
      </c>
      <c r="F98" s="469"/>
      <c r="G98" s="308" t="s">
        <v>38</v>
      </c>
      <c r="H98" s="308" t="s">
        <v>38</v>
      </c>
      <c r="I98" s="309">
        <v>14</v>
      </c>
      <c r="J98" s="309">
        <v>20</v>
      </c>
      <c r="K98" s="524">
        <v>102.1</v>
      </c>
      <c r="L98" s="309">
        <v>270</v>
      </c>
      <c r="M98" s="310">
        <v>27572.4</v>
      </c>
      <c r="N98" s="309">
        <v>300</v>
      </c>
      <c r="O98" s="310">
        <v>46101</v>
      </c>
      <c r="P98" s="309">
        <v>300</v>
      </c>
      <c r="Q98" s="310">
        <v>36618</v>
      </c>
      <c r="R98" s="309">
        <v>171</v>
      </c>
      <c r="S98" s="310">
        <v>17462.52</v>
      </c>
      <c r="T98" s="311" t="s">
        <v>82</v>
      </c>
      <c r="U98" s="311" t="s">
        <v>83</v>
      </c>
      <c r="V98" s="312" t="s">
        <v>65</v>
      </c>
      <c r="W98" s="313">
        <v>43329</v>
      </c>
      <c r="X98" s="318" t="s">
        <v>66</v>
      </c>
      <c r="Y98" s="313">
        <v>43354</v>
      </c>
      <c r="Z98" s="318"/>
      <c r="AA98" s="313"/>
      <c r="AB98" s="314">
        <v>172</v>
      </c>
      <c r="AC98" s="315">
        <v>17432.2</v>
      </c>
      <c r="AD98" s="316"/>
      <c r="AE98" s="315"/>
      <c r="AF98" s="316"/>
      <c r="AG98" s="315"/>
      <c r="AH98" s="316"/>
      <c r="AI98" s="315"/>
      <c r="AJ98" s="315"/>
      <c r="AK98" s="315"/>
      <c r="AL98" s="314">
        <f t="shared" si="25"/>
        <v>0</v>
      </c>
      <c r="AM98" s="408">
        <f t="shared" si="25"/>
        <v>0</v>
      </c>
      <c r="AN98" s="314">
        <f t="shared" si="30"/>
        <v>42</v>
      </c>
      <c r="AO98" s="315">
        <f t="shared" si="22"/>
        <v>4256.700000000001</v>
      </c>
      <c r="AP98" s="314">
        <v>131</v>
      </c>
      <c r="AQ98" s="315">
        <v>13276.849999999999</v>
      </c>
      <c r="AR98" s="314"/>
      <c r="AS98" s="314">
        <v>1</v>
      </c>
      <c r="AT98" s="315">
        <v>101.35</v>
      </c>
      <c r="AU98" s="315">
        <f t="shared" si="31"/>
        <v>101.35</v>
      </c>
      <c r="AV98" s="314">
        <f t="shared" si="16"/>
        <v>130</v>
      </c>
      <c r="AW98" s="315">
        <f t="shared" si="27"/>
        <v>13175.5</v>
      </c>
      <c r="AX98" s="314">
        <f t="shared" si="18"/>
        <v>130</v>
      </c>
      <c r="AY98" s="177">
        <f t="shared" si="28"/>
        <v>130</v>
      </c>
      <c r="AZ98" s="177">
        <f t="shared" si="29"/>
        <v>0</v>
      </c>
    </row>
    <row r="99" spans="2:52" s="317" customFormat="1" ht="20.25" customHeight="1">
      <c r="B99" s="304"/>
      <c r="C99" s="305" t="s">
        <v>39</v>
      </c>
      <c r="D99" s="306" t="s">
        <v>108</v>
      </c>
      <c r="E99" s="307" t="s">
        <v>81</v>
      </c>
      <c r="F99" s="469"/>
      <c r="G99" s="308" t="s">
        <v>38</v>
      </c>
      <c r="H99" s="308" t="s">
        <v>38</v>
      </c>
      <c r="I99" s="309"/>
      <c r="J99" s="309"/>
      <c r="K99" s="524"/>
      <c r="L99" s="309"/>
      <c r="M99" s="310"/>
      <c r="N99" s="309"/>
      <c r="O99" s="310"/>
      <c r="P99" s="309"/>
      <c r="Q99" s="310"/>
      <c r="R99" s="309"/>
      <c r="S99" s="310"/>
      <c r="T99" s="311" t="s">
        <v>84</v>
      </c>
      <c r="U99" s="311" t="s">
        <v>85</v>
      </c>
      <c r="V99" s="312" t="s">
        <v>51</v>
      </c>
      <c r="W99" s="313">
        <v>43434</v>
      </c>
      <c r="X99" s="318" t="s">
        <v>52</v>
      </c>
      <c r="Y99" s="313">
        <v>43446</v>
      </c>
      <c r="Z99" s="318"/>
      <c r="AA99" s="313"/>
      <c r="AB99" s="314">
        <v>171</v>
      </c>
      <c r="AC99" s="315">
        <v>18278.19</v>
      </c>
      <c r="AD99" s="316"/>
      <c r="AE99" s="315"/>
      <c r="AF99" s="316"/>
      <c r="AG99" s="315"/>
      <c r="AH99" s="316"/>
      <c r="AI99" s="315"/>
      <c r="AJ99" s="315"/>
      <c r="AK99" s="315"/>
      <c r="AL99" s="314">
        <f t="shared" si="25"/>
        <v>0</v>
      </c>
      <c r="AM99" s="408">
        <f t="shared" si="25"/>
        <v>0</v>
      </c>
      <c r="AN99" s="314">
        <f t="shared" si="30"/>
        <v>0</v>
      </c>
      <c r="AO99" s="315">
        <f>AC99+AM99-AW99</f>
        <v>0</v>
      </c>
      <c r="AP99" s="314">
        <v>171</v>
      </c>
      <c r="AQ99" s="315">
        <v>18278.19</v>
      </c>
      <c r="AR99" s="314"/>
      <c r="AS99" s="314"/>
      <c r="AT99" s="315">
        <v>106.89</v>
      </c>
      <c r="AU99" s="315">
        <f t="shared" si="31"/>
        <v>0</v>
      </c>
      <c r="AV99" s="314">
        <f t="shared" si="16"/>
        <v>171</v>
      </c>
      <c r="AW99" s="315">
        <f t="shared" si="27"/>
        <v>18278.19</v>
      </c>
      <c r="AX99" s="314">
        <f t="shared" si="18"/>
        <v>171</v>
      </c>
      <c r="AY99" s="177">
        <f t="shared" si="28"/>
        <v>171</v>
      </c>
      <c r="AZ99" s="177">
        <f t="shared" si="29"/>
        <v>0</v>
      </c>
    </row>
    <row r="100" spans="2:52" s="317" customFormat="1" ht="20.25" customHeight="1">
      <c r="B100" s="304"/>
      <c r="C100" s="305" t="s">
        <v>39</v>
      </c>
      <c r="D100" s="306" t="s">
        <v>108</v>
      </c>
      <c r="E100" s="307" t="s">
        <v>81</v>
      </c>
      <c r="F100" s="469" t="s">
        <v>339</v>
      </c>
      <c r="G100" s="308" t="s">
        <v>38</v>
      </c>
      <c r="H100" s="308" t="s">
        <v>38</v>
      </c>
      <c r="I100" s="309"/>
      <c r="J100" s="309"/>
      <c r="K100" s="524"/>
      <c r="L100" s="309"/>
      <c r="M100" s="310"/>
      <c r="N100" s="309"/>
      <c r="O100" s="310"/>
      <c r="P100" s="309"/>
      <c r="Q100" s="310"/>
      <c r="R100" s="309"/>
      <c r="S100" s="310"/>
      <c r="T100" s="311" t="s">
        <v>342</v>
      </c>
      <c r="U100" s="311" t="s">
        <v>343</v>
      </c>
      <c r="V100" s="312" t="s">
        <v>337</v>
      </c>
      <c r="W100" s="313">
        <v>43888</v>
      </c>
      <c r="X100" s="318" t="s">
        <v>338</v>
      </c>
      <c r="Y100" s="313">
        <v>43914</v>
      </c>
      <c r="Z100" s="318"/>
      <c r="AA100" s="313"/>
      <c r="AB100" s="314">
        <v>0</v>
      </c>
      <c r="AC100" s="315">
        <v>0</v>
      </c>
      <c r="AD100" s="316"/>
      <c r="AE100" s="315"/>
      <c r="AF100" s="316">
        <v>275</v>
      </c>
      <c r="AG100" s="315">
        <v>52148.25</v>
      </c>
      <c r="AH100" s="316"/>
      <c r="AI100" s="315"/>
      <c r="AJ100" s="315"/>
      <c r="AK100" s="315"/>
      <c r="AL100" s="314">
        <f t="shared" si="25"/>
        <v>275</v>
      </c>
      <c r="AM100" s="408">
        <f t="shared" si="25"/>
        <v>52148.25</v>
      </c>
      <c r="AN100" s="314">
        <f t="shared" si="30"/>
        <v>0</v>
      </c>
      <c r="AO100" s="315">
        <f>AC100+AM100-AW100</f>
        <v>0</v>
      </c>
      <c r="AP100" s="314">
        <v>275</v>
      </c>
      <c r="AQ100" s="315">
        <v>52148.25</v>
      </c>
      <c r="AR100" s="314"/>
      <c r="AS100" s="314"/>
      <c r="AT100" s="315">
        <v>189.63</v>
      </c>
      <c r="AU100" s="315">
        <f t="shared" si="31"/>
        <v>0</v>
      </c>
      <c r="AV100" s="314">
        <f>AP100+AR100-AS100</f>
        <v>275</v>
      </c>
      <c r="AW100" s="315">
        <f>AV100*AT100</f>
        <v>52148.25</v>
      </c>
      <c r="AX100" s="314">
        <f>AV100</f>
        <v>275</v>
      </c>
      <c r="AY100" s="177">
        <f t="shared" si="28"/>
        <v>275</v>
      </c>
      <c r="AZ100" s="177">
        <f t="shared" si="29"/>
        <v>0</v>
      </c>
    </row>
    <row r="101" spans="2:52" s="317" customFormat="1" ht="20.25" customHeight="1">
      <c r="B101" s="304"/>
      <c r="C101" s="305" t="s">
        <v>39</v>
      </c>
      <c r="D101" s="306" t="s">
        <v>108</v>
      </c>
      <c r="E101" s="307" t="s">
        <v>81</v>
      </c>
      <c r="F101" s="469" t="s">
        <v>339</v>
      </c>
      <c r="G101" s="308" t="s">
        <v>38</v>
      </c>
      <c r="H101" s="308" t="s">
        <v>38</v>
      </c>
      <c r="I101" s="309"/>
      <c r="J101" s="309"/>
      <c r="K101" s="524"/>
      <c r="L101" s="309"/>
      <c r="M101" s="310"/>
      <c r="N101" s="309"/>
      <c r="O101" s="310"/>
      <c r="P101" s="309"/>
      <c r="Q101" s="310"/>
      <c r="R101" s="309"/>
      <c r="S101" s="310"/>
      <c r="T101" s="311" t="s">
        <v>390</v>
      </c>
      <c r="U101" s="311" t="s">
        <v>391</v>
      </c>
      <c r="V101" s="312" t="s">
        <v>388</v>
      </c>
      <c r="W101" s="313">
        <v>43920</v>
      </c>
      <c r="X101" s="318" t="s">
        <v>389</v>
      </c>
      <c r="Y101" s="313">
        <v>43948</v>
      </c>
      <c r="Z101" s="318"/>
      <c r="AA101" s="313"/>
      <c r="AB101" s="314">
        <v>0</v>
      </c>
      <c r="AC101" s="315">
        <v>0</v>
      </c>
      <c r="AD101" s="316"/>
      <c r="AE101" s="315"/>
      <c r="AF101" s="316"/>
      <c r="AG101" s="315"/>
      <c r="AH101" s="316">
        <v>144</v>
      </c>
      <c r="AI101" s="315">
        <v>25973.28</v>
      </c>
      <c r="AJ101" s="315"/>
      <c r="AK101" s="315"/>
      <c r="AL101" s="314">
        <f t="shared" si="25"/>
        <v>144</v>
      </c>
      <c r="AM101" s="408">
        <f t="shared" si="25"/>
        <v>25973.28</v>
      </c>
      <c r="AN101" s="314">
        <f>AB101+AL101-AV101</f>
        <v>0</v>
      </c>
      <c r="AO101" s="315">
        <f>AC101+AM101-AW101</f>
        <v>0</v>
      </c>
      <c r="AP101" s="314">
        <v>144</v>
      </c>
      <c r="AQ101" s="315">
        <v>25973.28</v>
      </c>
      <c r="AR101" s="314"/>
      <c r="AS101" s="314"/>
      <c r="AT101" s="315">
        <v>180.37</v>
      </c>
      <c r="AU101" s="315">
        <f t="shared" si="31"/>
        <v>0</v>
      </c>
      <c r="AV101" s="314">
        <f>AP101+AR101-AS101</f>
        <v>144</v>
      </c>
      <c r="AW101" s="315">
        <f>AV101*AT101</f>
        <v>25973.28</v>
      </c>
      <c r="AX101" s="314">
        <f>AV101</f>
        <v>144</v>
      </c>
      <c r="AY101" s="177">
        <f t="shared" si="28"/>
        <v>144</v>
      </c>
      <c r="AZ101" s="177">
        <f t="shared" si="29"/>
        <v>0</v>
      </c>
    </row>
    <row r="102" spans="2:52" s="225" customFormat="1" ht="20.25" customHeight="1">
      <c r="B102" s="211"/>
      <c r="C102" s="212" t="s">
        <v>39</v>
      </c>
      <c r="D102" s="213" t="s">
        <v>109</v>
      </c>
      <c r="E102" s="214" t="s">
        <v>81</v>
      </c>
      <c r="F102" s="467"/>
      <c r="G102" s="215" t="s">
        <v>38</v>
      </c>
      <c r="H102" s="215" t="s">
        <v>38</v>
      </c>
      <c r="I102" s="216">
        <v>4</v>
      </c>
      <c r="J102" s="216">
        <v>10</v>
      </c>
      <c r="K102" s="522">
        <v>221.3</v>
      </c>
      <c r="L102" s="216">
        <v>40</v>
      </c>
      <c r="M102" s="217">
        <v>8850</v>
      </c>
      <c r="N102" s="216"/>
      <c r="O102" s="217"/>
      <c r="P102" s="216">
        <v>10</v>
      </c>
      <c r="Q102" s="217">
        <v>3370.2</v>
      </c>
      <c r="R102" s="216">
        <v>39</v>
      </c>
      <c r="S102" s="217">
        <v>8628.75</v>
      </c>
      <c r="T102" s="218" t="s">
        <v>86</v>
      </c>
      <c r="U102" s="218" t="s">
        <v>87</v>
      </c>
      <c r="V102" s="219" t="s">
        <v>51</v>
      </c>
      <c r="W102" s="220">
        <v>43434</v>
      </c>
      <c r="X102" s="221" t="s">
        <v>52</v>
      </c>
      <c r="Y102" s="220">
        <v>43446</v>
      </c>
      <c r="Z102" s="221"/>
      <c r="AA102" s="220"/>
      <c r="AB102" s="222">
        <v>34</v>
      </c>
      <c r="AC102" s="223">
        <v>7874.06</v>
      </c>
      <c r="AD102" s="224"/>
      <c r="AE102" s="223"/>
      <c r="AF102" s="224"/>
      <c r="AG102" s="223"/>
      <c r="AH102" s="224"/>
      <c r="AI102" s="223"/>
      <c r="AJ102" s="223"/>
      <c r="AK102" s="223"/>
      <c r="AL102" s="222">
        <f t="shared" si="25"/>
        <v>0</v>
      </c>
      <c r="AM102" s="400">
        <f t="shared" si="25"/>
        <v>0</v>
      </c>
      <c r="AN102" s="222">
        <f t="shared" si="30"/>
        <v>0</v>
      </c>
      <c r="AO102" s="223">
        <f t="shared" si="22"/>
        <v>0</v>
      </c>
      <c r="AP102" s="222">
        <v>34</v>
      </c>
      <c r="AQ102" s="223">
        <v>7874.06</v>
      </c>
      <c r="AR102" s="222"/>
      <c r="AS102" s="222"/>
      <c r="AT102" s="223">
        <v>231.59</v>
      </c>
      <c r="AU102" s="223">
        <f t="shared" si="31"/>
        <v>0</v>
      </c>
      <c r="AV102" s="222">
        <f t="shared" si="16"/>
        <v>34</v>
      </c>
      <c r="AW102" s="223">
        <f t="shared" si="27"/>
        <v>7874.06</v>
      </c>
      <c r="AX102" s="222">
        <f t="shared" si="18"/>
        <v>34</v>
      </c>
      <c r="AY102" s="177">
        <f t="shared" si="28"/>
        <v>34</v>
      </c>
      <c r="AZ102" s="177">
        <f t="shared" si="29"/>
        <v>0</v>
      </c>
    </row>
    <row r="103" spans="2:52" s="225" customFormat="1" ht="20.25" customHeight="1" hidden="1">
      <c r="B103" s="211"/>
      <c r="C103" s="212" t="s">
        <v>39</v>
      </c>
      <c r="D103" s="213" t="s">
        <v>109</v>
      </c>
      <c r="E103" s="214" t="s">
        <v>81</v>
      </c>
      <c r="F103" s="467"/>
      <c r="G103" s="215" t="s">
        <v>38</v>
      </c>
      <c r="H103" s="215" t="s">
        <v>38</v>
      </c>
      <c r="I103" s="216">
        <v>9.9</v>
      </c>
      <c r="J103" s="216">
        <v>10</v>
      </c>
      <c r="K103" s="678">
        <v>137.86</v>
      </c>
      <c r="L103" s="216">
        <v>99</v>
      </c>
      <c r="M103" s="217">
        <v>13648.140000000001</v>
      </c>
      <c r="N103" s="216"/>
      <c r="O103" s="217"/>
      <c r="P103" s="216"/>
      <c r="Q103" s="217"/>
      <c r="R103" s="216">
        <v>50</v>
      </c>
      <c r="S103" s="217">
        <v>6893</v>
      </c>
      <c r="T103" s="218"/>
      <c r="U103" s="218"/>
      <c r="V103" s="219"/>
      <c r="W103" s="220"/>
      <c r="X103" s="221"/>
      <c r="Y103" s="220"/>
      <c r="Z103" s="221"/>
      <c r="AA103" s="220"/>
      <c r="AB103" s="222"/>
      <c r="AC103" s="223"/>
      <c r="AD103" s="224"/>
      <c r="AE103" s="223"/>
      <c r="AF103" s="224"/>
      <c r="AG103" s="223"/>
      <c r="AH103" s="224"/>
      <c r="AI103" s="223"/>
      <c r="AJ103" s="223"/>
      <c r="AK103" s="223"/>
      <c r="AL103" s="222">
        <f aca="true" t="shared" si="32" ref="AL103:AM109">AD103+AF103+AH103</f>
        <v>0</v>
      </c>
      <c r="AM103" s="400">
        <f t="shared" si="32"/>
        <v>0</v>
      </c>
      <c r="AN103" s="222">
        <f t="shared" si="30"/>
        <v>0</v>
      </c>
      <c r="AO103" s="223">
        <f t="shared" si="22"/>
        <v>0</v>
      </c>
      <c r="AP103" s="222">
        <v>0</v>
      </c>
      <c r="AQ103" s="223">
        <v>0</v>
      </c>
      <c r="AR103" s="222"/>
      <c r="AS103" s="222"/>
      <c r="AT103" s="223"/>
      <c r="AU103" s="223">
        <f t="shared" si="31"/>
        <v>0</v>
      </c>
      <c r="AV103" s="222">
        <f t="shared" si="16"/>
        <v>0</v>
      </c>
      <c r="AW103" s="223">
        <f t="shared" si="27"/>
        <v>0</v>
      </c>
      <c r="AX103" s="222">
        <f t="shared" si="18"/>
        <v>0</v>
      </c>
      <c r="AY103" s="177">
        <f t="shared" si="28"/>
        <v>0</v>
      </c>
      <c r="AZ103" s="177">
        <f t="shared" si="29"/>
        <v>0</v>
      </c>
    </row>
    <row r="104" spans="2:52" s="225" customFormat="1" ht="20.25" customHeight="1" hidden="1">
      <c r="B104" s="211"/>
      <c r="C104" s="212" t="s">
        <v>39</v>
      </c>
      <c r="D104" s="213" t="s">
        <v>109</v>
      </c>
      <c r="E104" s="214" t="s">
        <v>81</v>
      </c>
      <c r="F104" s="467"/>
      <c r="G104" s="215" t="s">
        <v>38</v>
      </c>
      <c r="H104" s="215" t="s">
        <v>38</v>
      </c>
      <c r="I104" s="216">
        <v>4</v>
      </c>
      <c r="J104" s="216">
        <v>10</v>
      </c>
      <c r="K104" s="678">
        <v>1097.74</v>
      </c>
      <c r="L104" s="216">
        <v>40</v>
      </c>
      <c r="M104" s="217">
        <v>43909.6</v>
      </c>
      <c r="N104" s="216"/>
      <c r="O104" s="217"/>
      <c r="P104" s="216"/>
      <c r="Q104" s="217"/>
      <c r="R104" s="216">
        <v>10</v>
      </c>
      <c r="S104" s="217">
        <v>10977.4</v>
      </c>
      <c r="T104" s="218"/>
      <c r="U104" s="218"/>
      <c r="V104" s="219"/>
      <c r="W104" s="220"/>
      <c r="X104" s="221"/>
      <c r="Y104" s="220"/>
      <c r="Z104" s="221"/>
      <c r="AA104" s="220"/>
      <c r="AB104" s="222"/>
      <c r="AC104" s="223"/>
      <c r="AD104" s="224"/>
      <c r="AE104" s="223"/>
      <c r="AF104" s="224"/>
      <c r="AG104" s="223"/>
      <c r="AH104" s="224"/>
      <c r="AI104" s="223"/>
      <c r="AJ104" s="223"/>
      <c r="AK104" s="223"/>
      <c r="AL104" s="222">
        <f t="shared" si="32"/>
        <v>0</v>
      </c>
      <c r="AM104" s="400">
        <f t="shared" si="32"/>
        <v>0</v>
      </c>
      <c r="AN104" s="222">
        <f t="shared" si="30"/>
        <v>0</v>
      </c>
      <c r="AO104" s="223">
        <f t="shared" si="22"/>
        <v>0</v>
      </c>
      <c r="AP104" s="222">
        <v>0</v>
      </c>
      <c r="AQ104" s="223">
        <v>0</v>
      </c>
      <c r="AR104" s="222"/>
      <c r="AS104" s="222"/>
      <c r="AT104" s="223"/>
      <c r="AU104" s="223">
        <f t="shared" si="31"/>
        <v>0</v>
      </c>
      <c r="AV104" s="222">
        <f t="shared" si="16"/>
        <v>0</v>
      </c>
      <c r="AW104" s="223">
        <f t="shared" si="27"/>
        <v>0</v>
      </c>
      <c r="AX104" s="222">
        <f t="shared" si="18"/>
        <v>0</v>
      </c>
      <c r="AY104" s="177">
        <f t="shared" si="28"/>
        <v>0</v>
      </c>
      <c r="AZ104" s="177">
        <f t="shared" si="29"/>
        <v>0</v>
      </c>
    </row>
    <row r="105" spans="2:52" s="225" customFormat="1" ht="20.25" customHeight="1" hidden="1">
      <c r="B105" s="211"/>
      <c r="C105" s="212" t="s">
        <v>39</v>
      </c>
      <c r="D105" s="213" t="s">
        <v>109</v>
      </c>
      <c r="E105" s="214" t="s">
        <v>81</v>
      </c>
      <c r="F105" s="467"/>
      <c r="G105" s="215" t="s">
        <v>38</v>
      </c>
      <c r="H105" s="215" t="s">
        <v>38</v>
      </c>
      <c r="I105" s="216">
        <v>10</v>
      </c>
      <c r="J105" s="216">
        <v>5</v>
      </c>
      <c r="K105" s="678">
        <v>99</v>
      </c>
      <c r="L105" s="216">
        <v>50</v>
      </c>
      <c r="M105" s="217">
        <v>4950</v>
      </c>
      <c r="N105" s="216"/>
      <c r="O105" s="217"/>
      <c r="P105" s="216"/>
      <c r="Q105" s="217"/>
      <c r="R105" s="216">
        <v>30</v>
      </c>
      <c r="S105" s="217">
        <v>2970</v>
      </c>
      <c r="T105" s="218"/>
      <c r="U105" s="218"/>
      <c r="V105" s="219"/>
      <c r="W105" s="220"/>
      <c r="X105" s="221"/>
      <c r="Y105" s="220"/>
      <c r="Z105" s="221"/>
      <c r="AA105" s="220"/>
      <c r="AB105" s="222"/>
      <c r="AC105" s="223"/>
      <c r="AD105" s="224"/>
      <c r="AE105" s="223"/>
      <c r="AF105" s="224"/>
      <c r="AG105" s="223"/>
      <c r="AH105" s="224"/>
      <c r="AI105" s="223"/>
      <c r="AJ105" s="223"/>
      <c r="AK105" s="223"/>
      <c r="AL105" s="222">
        <f t="shared" si="32"/>
        <v>0</v>
      </c>
      <c r="AM105" s="400">
        <f t="shared" si="32"/>
        <v>0</v>
      </c>
      <c r="AN105" s="222">
        <f t="shared" si="30"/>
        <v>0</v>
      </c>
      <c r="AO105" s="223">
        <f t="shared" si="22"/>
        <v>0</v>
      </c>
      <c r="AP105" s="222">
        <v>0</v>
      </c>
      <c r="AQ105" s="223">
        <v>0</v>
      </c>
      <c r="AR105" s="222"/>
      <c r="AS105" s="222"/>
      <c r="AT105" s="223"/>
      <c r="AU105" s="223">
        <f t="shared" si="31"/>
        <v>0</v>
      </c>
      <c r="AV105" s="222">
        <f t="shared" si="16"/>
        <v>0</v>
      </c>
      <c r="AW105" s="223">
        <f t="shared" si="27"/>
        <v>0</v>
      </c>
      <c r="AX105" s="222">
        <f t="shared" si="18"/>
        <v>0</v>
      </c>
      <c r="AY105" s="177">
        <f t="shared" si="28"/>
        <v>0</v>
      </c>
      <c r="AZ105" s="177">
        <f t="shared" si="29"/>
        <v>0</v>
      </c>
    </row>
    <row r="106" spans="2:52" s="225" customFormat="1" ht="20.25" customHeight="1" hidden="1">
      <c r="B106" s="211"/>
      <c r="C106" s="212" t="s">
        <v>39</v>
      </c>
      <c r="D106" s="213" t="s">
        <v>109</v>
      </c>
      <c r="E106" s="214" t="s">
        <v>81</v>
      </c>
      <c r="F106" s="467"/>
      <c r="G106" s="215" t="s">
        <v>38</v>
      </c>
      <c r="H106" s="215" t="s">
        <v>38</v>
      </c>
      <c r="I106" s="216">
        <v>12</v>
      </c>
      <c r="J106" s="216">
        <v>5</v>
      </c>
      <c r="K106" s="678">
        <v>62.69</v>
      </c>
      <c r="L106" s="216">
        <v>60</v>
      </c>
      <c r="M106" s="217">
        <v>3761.3999999999996</v>
      </c>
      <c r="N106" s="216"/>
      <c r="O106" s="217"/>
      <c r="P106" s="216"/>
      <c r="Q106" s="217"/>
      <c r="R106" s="216">
        <v>60</v>
      </c>
      <c r="S106" s="217">
        <v>3761.4</v>
      </c>
      <c r="T106" s="218"/>
      <c r="U106" s="218"/>
      <c r="V106" s="219"/>
      <c r="W106" s="220"/>
      <c r="X106" s="221"/>
      <c r="Y106" s="220"/>
      <c r="Z106" s="221"/>
      <c r="AA106" s="220"/>
      <c r="AB106" s="222"/>
      <c r="AC106" s="223"/>
      <c r="AD106" s="224"/>
      <c r="AE106" s="223"/>
      <c r="AF106" s="224"/>
      <c r="AG106" s="223"/>
      <c r="AH106" s="224"/>
      <c r="AI106" s="223"/>
      <c r="AJ106" s="223"/>
      <c r="AK106" s="223"/>
      <c r="AL106" s="222">
        <f t="shared" si="32"/>
        <v>0</v>
      </c>
      <c r="AM106" s="400">
        <f t="shared" si="32"/>
        <v>0</v>
      </c>
      <c r="AN106" s="222">
        <f t="shared" si="30"/>
        <v>0</v>
      </c>
      <c r="AO106" s="223">
        <f t="shared" si="22"/>
        <v>0</v>
      </c>
      <c r="AP106" s="222">
        <v>0</v>
      </c>
      <c r="AQ106" s="223">
        <v>0</v>
      </c>
      <c r="AR106" s="222"/>
      <c r="AS106" s="222"/>
      <c r="AT106" s="223"/>
      <c r="AU106" s="223">
        <f t="shared" si="31"/>
        <v>0</v>
      </c>
      <c r="AV106" s="222">
        <f t="shared" si="16"/>
        <v>0</v>
      </c>
      <c r="AW106" s="223">
        <f t="shared" si="27"/>
        <v>0</v>
      </c>
      <c r="AX106" s="222">
        <f t="shared" si="18"/>
        <v>0</v>
      </c>
      <c r="AY106" s="177">
        <f t="shared" si="28"/>
        <v>0</v>
      </c>
      <c r="AZ106" s="177">
        <f t="shared" si="29"/>
        <v>0</v>
      </c>
    </row>
    <row r="107" spans="2:52" s="225" customFormat="1" ht="20.25" customHeight="1" hidden="1">
      <c r="B107" s="211"/>
      <c r="C107" s="212" t="s">
        <v>39</v>
      </c>
      <c r="D107" s="213" t="s">
        <v>109</v>
      </c>
      <c r="E107" s="214" t="s">
        <v>81</v>
      </c>
      <c r="F107" s="467"/>
      <c r="G107" s="215" t="s">
        <v>38</v>
      </c>
      <c r="H107" s="215" t="s">
        <v>38</v>
      </c>
      <c r="I107" s="216">
        <v>3.75</v>
      </c>
      <c r="J107" s="216">
        <v>4</v>
      </c>
      <c r="K107" s="678">
        <v>10795.3</v>
      </c>
      <c r="L107" s="216">
        <v>15</v>
      </c>
      <c r="M107" s="217">
        <v>161929.5</v>
      </c>
      <c r="N107" s="216"/>
      <c r="O107" s="217"/>
      <c r="P107" s="216">
        <v>10</v>
      </c>
      <c r="Q107" s="217">
        <v>92412.40000000001</v>
      </c>
      <c r="R107" s="216">
        <v>10</v>
      </c>
      <c r="S107" s="217">
        <v>107953</v>
      </c>
      <c r="T107" s="218"/>
      <c r="U107" s="218"/>
      <c r="V107" s="219"/>
      <c r="W107" s="220"/>
      <c r="X107" s="221"/>
      <c r="Y107" s="220"/>
      <c r="Z107" s="221"/>
      <c r="AA107" s="220"/>
      <c r="AB107" s="222"/>
      <c r="AC107" s="223"/>
      <c r="AD107" s="224"/>
      <c r="AE107" s="223"/>
      <c r="AF107" s="224"/>
      <c r="AG107" s="223"/>
      <c r="AH107" s="224"/>
      <c r="AI107" s="223"/>
      <c r="AJ107" s="223"/>
      <c r="AK107" s="223"/>
      <c r="AL107" s="222">
        <f t="shared" si="32"/>
        <v>0</v>
      </c>
      <c r="AM107" s="400">
        <f t="shared" si="32"/>
        <v>0</v>
      </c>
      <c r="AN107" s="222">
        <f t="shared" si="30"/>
        <v>0</v>
      </c>
      <c r="AO107" s="223">
        <f t="shared" si="22"/>
        <v>0</v>
      </c>
      <c r="AP107" s="222">
        <v>0</v>
      </c>
      <c r="AQ107" s="223">
        <v>0</v>
      </c>
      <c r="AR107" s="222"/>
      <c r="AS107" s="222"/>
      <c r="AT107" s="223"/>
      <c r="AU107" s="223">
        <f t="shared" si="31"/>
        <v>0</v>
      </c>
      <c r="AV107" s="222">
        <f t="shared" si="16"/>
        <v>0</v>
      </c>
      <c r="AW107" s="223">
        <f t="shared" si="27"/>
        <v>0</v>
      </c>
      <c r="AX107" s="222">
        <f t="shared" si="18"/>
        <v>0</v>
      </c>
      <c r="AY107" s="177">
        <f t="shared" si="28"/>
        <v>0</v>
      </c>
      <c r="AZ107" s="177">
        <f t="shared" si="29"/>
        <v>0</v>
      </c>
    </row>
    <row r="108" spans="2:52" s="225" customFormat="1" ht="20.25" customHeight="1" hidden="1">
      <c r="B108" s="211"/>
      <c r="C108" s="212" t="s">
        <v>39</v>
      </c>
      <c r="D108" s="213" t="s">
        <v>109</v>
      </c>
      <c r="E108" s="214" t="s">
        <v>81</v>
      </c>
      <c r="F108" s="467"/>
      <c r="G108" s="215" t="s">
        <v>38</v>
      </c>
      <c r="H108" s="215" t="s">
        <v>38</v>
      </c>
      <c r="I108" s="216">
        <v>500</v>
      </c>
      <c r="J108" s="216">
        <v>5</v>
      </c>
      <c r="K108" s="678">
        <v>77.87</v>
      </c>
      <c r="L108" s="216">
        <v>2500</v>
      </c>
      <c r="M108" s="217">
        <v>194675</v>
      </c>
      <c r="N108" s="216"/>
      <c r="O108" s="217"/>
      <c r="P108" s="216"/>
      <c r="Q108" s="217"/>
      <c r="R108" s="216">
        <v>500</v>
      </c>
      <c r="S108" s="217">
        <v>38935</v>
      </c>
      <c r="T108" s="218"/>
      <c r="U108" s="218"/>
      <c r="V108" s="219"/>
      <c r="W108" s="220"/>
      <c r="X108" s="221"/>
      <c r="Y108" s="220"/>
      <c r="Z108" s="221"/>
      <c r="AA108" s="220"/>
      <c r="AB108" s="222"/>
      <c r="AC108" s="223"/>
      <c r="AD108" s="224"/>
      <c r="AE108" s="223"/>
      <c r="AF108" s="224"/>
      <c r="AG108" s="223"/>
      <c r="AH108" s="224"/>
      <c r="AI108" s="223"/>
      <c r="AJ108" s="223"/>
      <c r="AK108" s="223"/>
      <c r="AL108" s="222">
        <f t="shared" si="32"/>
        <v>0</v>
      </c>
      <c r="AM108" s="400">
        <f t="shared" si="32"/>
        <v>0</v>
      </c>
      <c r="AN108" s="222">
        <f t="shared" si="30"/>
        <v>0</v>
      </c>
      <c r="AO108" s="223">
        <f t="shared" si="22"/>
        <v>0</v>
      </c>
      <c r="AP108" s="222">
        <v>0</v>
      </c>
      <c r="AQ108" s="223">
        <v>0</v>
      </c>
      <c r="AR108" s="222"/>
      <c r="AS108" s="222"/>
      <c r="AT108" s="223"/>
      <c r="AU108" s="223">
        <f t="shared" si="31"/>
        <v>0</v>
      </c>
      <c r="AV108" s="222">
        <f t="shared" si="16"/>
        <v>0</v>
      </c>
      <c r="AW108" s="223">
        <f t="shared" si="27"/>
        <v>0</v>
      </c>
      <c r="AX108" s="222">
        <f t="shared" si="18"/>
        <v>0</v>
      </c>
      <c r="AY108" s="177">
        <f t="shared" si="28"/>
        <v>0</v>
      </c>
      <c r="AZ108" s="177">
        <f t="shared" si="29"/>
        <v>0</v>
      </c>
    </row>
    <row r="109" spans="2:52" s="225" customFormat="1" ht="20.25" customHeight="1">
      <c r="B109" s="211"/>
      <c r="C109" s="212" t="s">
        <v>39</v>
      </c>
      <c r="D109" s="213" t="s">
        <v>109</v>
      </c>
      <c r="E109" s="214" t="s">
        <v>81</v>
      </c>
      <c r="F109" s="467" t="s">
        <v>339</v>
      </c>
      <c r="G109" s="215" t="s">
        <v>38</v>
      </c>
      <c r="H109" s="215" t="s">
        <v>38</v>
      </c>
      <c r="I109" s="216"/>
      <c r="J109" s="216"/>
      <c r="K109" s="678"/>
      <c r="L109" s="216"/>
      <c r="M109" s="217"/>
      <c r="N109" s="216"/>
      <c r="O109" s="217"/>
      <c r="P109" s="216"/>
      <c r="Q109" s="217"/>
      <c r="R109" s="216"/>
      <c r="S109" s="217"/>
      <c r="T109" s="218" t="s">
        <v>340</v>
      </c>
      <c r="U109" s="218" t="s">
        <v>341</v>
      </c>
      <c r="V109" s="219" t="s">
        <v>337</v>
      </c>
      <c r="W109" s="220">
        <v>43888</v>
      </c>
      <c r="X109" s="221" t="s">
        <v>338</v>
      </c>
      <c r="Y109" s="220">
        <v>43914</v>
      </c>
      <c r="Z109" s="221"/>
      <c r="AA109" s="220"/>
      <c r="AB109" s="222">
        <v>0</v>
      </c>
      <c r="AC109" s="223">
        <v>0</v>
      </c>
      <c r="AD109" s="224"/>
      <c r="AE109" s="223"/>
      <c r="AF109" s="224">
        <v>1</v>
      </c>
      <c r="AG109" s="223">
        <v>471.6</v>
      </c>
      <c r="AH109" s="224"/>
      <c r="AI109" s="223"/>
      <c r="AJ109" s="223"/>
      <c r="AK109" s="223"/>
      <c r="AL109" s="222">
        <f t="shared" si="32"/>
        <v>1</v>
      </c>
      <c r="AM109" s="400">
        <f t="shared" si="32"/>
        <v>471.6</v>
      </c>
      <c r="AN109" s="222">
        <f t="shared" si="30"/>
        <v>0</v>
      </c>
      <c r="AO109" s="223">
        <f t="shared" si="22"/>
        <v>0</v>
      </c>
      <c r="AP109" s="222">
        <v>1</v>
      </c>
      <c r="AQ109" s="223">
        <v>471.6</v>
      </c>
      <c r="AR109" s="222"/>
      <c r="AS109" s="222"/>
      <c r="AT109" s="223">
        <v>471.6</v>
      </c>
      <c r="AU109" s="223">
        <f t="shared" si="31"/>
        <v>0</v>
      </c>
      <c r="AV109" s="222">
        <f t="shared" si="16"/>
        <v>1</v>
      </c>
      <c r="AW109" s="223">
        <f t="shared" si="27"/>
        <v>471.6</v>
      </c>
      <c r="AX109" s="222">
        <f t="shared" si="18"/>
        <v>1</v>
      </c>
      <c r="AY109" s="177">
        <f t="shared" si="28"/>
        <v>1</v>
      </c>
      <c r="AZ109" s="177">
        <f t="shared" si="29"/>
        <v>0</v>
      </c>
    </row>
    <row r="110" spans="2:52" s="29" customFormat="1" ht="25.5" customHeight="1">
      <c r="B110" s="30"/>
      <c r="C110" s="31"/>
      <c r="D110" s="32" t="s">
        <v>98</v>
      </c>
      <c r="E110" s="88"/>
      <c r="F110" s="476"/>
      <c r="G110" s="89"/>
      <c r="H110" s="89"/>
      <c r="I110" s="90">
        <f aca="true" t="shared" si="33" ref="I110:Q110">SUM(I17:I108)</f>
        <v>2929.65</v>
      </c>
      <c r="J110" s="90">
        <f t="shared" si="33"/>
        <v>550</v>
      </c>
      <c r="K110" s="90">
        <f t="shared" si="33"/>
        <v>66625.26</v>
      </c>
      <c r="L110" s="90">
        <f t="shared" si="33"/>
        <v>51043</v>
      </c>
      <c r="M110" s="90">
        <f t="shared" si="33"/>
        <v>4128625.6599999997</v>
      </c>
      <c r="N110" s="90">
        <f t="shared" si="33"/>
        <v>14568</v>
      </c>
      <c r="O110" s="90">
        <f t="shared" si="33"/>
        <v>1450996.3000000003</v>
      </c>
      <c r="P110" s="90">
        <f t="shared" si="33"/>
        <v>21652</v>
      </c>
      <c r="Q110" s="90">
        <f t="shared" si="33"/>
        <v>3062354.63</v>
      </c>
      <c r="R110" s="90">
        <f>SUM(R17:R109)</f>
        <v>27801</v>
      </c>
      <c r="S110" s="90">
        <f>SUM(S17:S109)</f>
        <v>3058688.88</v>
      </c>
      <c r="T110" s="91"/>
      <c r="U110" s="91"/>
      <c r="V110" s="31"/>
      <c r="W110" s="31"/>
      <c r="X110" s="91"/>
      <c r="Y110" s="91"/>
      <c r="Z110" s="91"/>
      <c r="AA110" s="91"/>
      <c r="AB110" s="31">
        <f>SUM(AB19:AB102)</f>
        <v>11869</v>
      </c>
      <c r="AC110" s="31">
        <f>SUM(AC19:AC102)</f>
        <v>2295643.6886</v>
      </c>
      <c r="AD110" s="91">
        <f>SUM(AD19:AD102)</f>
        <v>0</v>
      </c>
      <c r="AE110" s="91">
        <f>SUM(AE19:AE102)</f>
        <v>0</v>
      </c>
      <c r="AF110" s="91">
        <f>SUM(AF19:AF109)</f>
        <v>87471</v>
      </c>
      <c r="AG110" s="91">
        <f>SUM(AG19:AG109)</f>
        <v>5402613.38</v>
      </c>
      <c r="AH110" s="91">
        <f>SUM(AH19:AH109)</f>
        <v>17859</v>
      </c>
      <c r="AI110" s="91">
        <f>SUM(AI19:AI109)</f>
        <v>517921.52</v>
      </c>
      <c r="AJ110" s="91"/>
      <c r="AK110" s="91"/>
      <c r="AL110" s="31">
        <f>SUM(AL19:AL109)</f>
        <v>105330</v>
      </c>
      <c r="AM110" s="31">
        <f>SUM(AM19:AM109)</f>
        <v>5920534.899999999</v>
      </c>
      <c r="AN110" s="31">
        <f>SUM(AN19:AN109)</f>
        <v>6933</v>
      </c>
      <c r="AO110" s="31">
        <f>SUM(AO19:AO109)</f>
        <v>788439.8900000001</v>
      </c>
      <c r="AP110" s="31">
        <f aca="true" t="shared" si="34" ref="AP110:AW110">SUM(AP19:AP109)</f>
        <v>110878</v>
      </c>
      <c r="AQ110" s="31">
        <f t="shared" si="34"/>
        <v>7655101.704599999</v>
      </c>
      <c r="AR110" s="31">
        <f t="shared" si="34"/>
        <v>0</v>
      </c>
      <c r="AS110" s="31">
        <f t="shared" si="34"/>
        <v>612</v>
      </c>
      <c r="AT110" s="31">
        <f t="shared" si="34"/>
        <v>155351.42036190478</v>
      </c>
      <c r="AU110" s="31">
        <f t="shared" si="34"/>
        <v>254738.19100000005</v>
      </c>
      <c r="AV110" s="31">
        <f>SUM(AV19:AV109)</f>
        <v>110266</v>
      </c>
      <c r="AW110" s="31">
        <f t="shared" si="34"/>
        <v>7427738.698599999</v>
      </c>
      <c r="AX110" s="31">
        <f>SUM(AX19:AX109)</f>
        <v>110266</v>
      </c>
      <c r="AY110" s="177">
        <f t="shared" si="28"/>
        <v>110266</v>
      </c>
      <c r="AZ110" s="177">
        <f t="shared" si="29"/>
        <v>0</v>
      </c>
    </row>
    <row r="111" spans="2:50" s="7" customFormat="1" ht="16.5">
      <c r="B111" s="34"/>
      <c r="C111" s="35"/>
      <c r="D111" s="36"/>
      <c r="E111" s="92"/>
      <c r="F111" s="477"/>
      <c r="G111" s="93"/>
      <c r="H111" s="93"/>
      <c r="I111" s="94"/>
      <c r="J111" s="94"/>
      <c r="K111" s="532"/>
      <c r="L111" s="94"/>
      <c r="M111" s="95"/>
      <c r="N111" s="94"/>
      <c r="O111" s="95"/>
      <c r="P111" s="94"/>
      <c r="Q111" s="95"/>
      <c r="R111" s="94"/>
      <c r="S111" s="95"/>
      <c r="T111" s="96"/>
      <c r="U111" s="96"/>
      <c r="V111" s="37"/>
      <c r="W111" s="38"/>
      <c r="X111" s="115"/>
      <c r="Y111" s="116"/>
      <c r="Z111" s="115"/>
      <c r="AA111" s="116"/>
      <c r="AB111" s="40"/>
      <c r="AC111" s="41"/>
      <c r="AD111" s="121"/>
      <c r="AE111" s="122"/>
      <c r="AF111" s="121"/>
      <c r="AG111" s="122"/>
      <c r="AH111" s="121"/>
      <c r="AI111" s="122"/>
      <c r="AJ111" s="122"/>
      <c r="AK111" s="122"/>
      <c r="AL111" s="40"/>
      <c r="AM111" s="410"/>
      <c r="AN111" s="40"/>
      <c r="AO111" s="41"/>
      <c r="AP111" s="94"/>
      <c r="AQ111" s="95"/>
      <c r="AR111" s="121"/>
      <c r="AS111" s="121"/>
      <c r="AT111" s="122"/>
      <c r="AU111" s="122"/>
      <c r="AV111" s="40"/>
      <c r="AW111" s="41"/>
      <c r="AX111" s="39"/>
    </row>
    <row r="112" spans="4:49" ht="16.5">
      <c r="D112" s="42"/>
      <c r="E112" s="97"/>
      <c r="F112" s="97"/>
      <c r="G112" s="74"/>
      <c r="I112" s="75"/>
      <c r="J112" s="75"/>
      <c r="K112" s="533"/>
      <c r="L112" s="97"/>
      <c r="AF112" s="123"/>
      <c r="AV112" s="43"/>
      <c r="AW112" s="26"/>
    </row>
    <row r="113" spans="1:52" s="47" customFormat="1" ht="20.25">
      <c r="A113" s="44"/>
      <c r="B113" s="44"/>
      <c r="C113" s="10"/>
      <c r="D113" s="45"/>
      <c r="E113" s="98" t="s">
        <v>99</v>
      </c>
      <c r="F113" s="98"/>
      <c r="G113" s="99"/>
      <c r="H113" s="98"/>
      <c r="I113" s="98" t="s">
        <v>100</v>
      </c>
      <c r="J113" s="98"/>
      <c r="K113" s="534"/>
      <c r="L113" s="100"/>
      <c r="M113" s="100"/>
      <c r="N113" s="100"/>
      <c r="O113" s="101">
        <f>O110+Q110+S110</f>
        <v>7572039.81</v>
      </c>
      <c r="P113" s="100"/>
      <c r="Q113" s="100"/>
      <c r="R113" s="100"/>
      <c r="S113" s="100"/>
      <c r="T113" s="100"/>
      <c r="U113" s="100"/>
      <c r="V113" s="48"/>
      <c r="W113" s="46"/>
      <c r="X113" s="98"/>
      <c r="Y113" s="99"/>
      <c r="Z113" s="98"/>
      <c r="AA113" s="98"/>
      <c r="AB113" s="46"/>
      <c r="AC113" s="48"/>
      <c r="AD113" s="98"/>
      <c r="AE113" s="98"/>
      <c r="AF113" s="98"/>
      <c r="AG113" s="98"/>
      <c r="AH113" s="98"/>
      <c r="AI113" s="98"/>
      <c r="AJ113" s="98"/>
      <c r="AK113" s="98"/>
      <c r="AL113" s="46"/>
      <c r="AM113" s="411"/>
      <c r="AN113" s="44"/>
      <c r="AO113" s="49"/>
      <c r="AP113" s="102"/>
      <c r="AQ113" s="98"/>
      <c r="AR113" s="130"/>
      <c r="AS113" s="131"/>
      <c r="AT113" s="132"/>
      <c r="AU113" s="133"/>
      <c r="AV113" s="51"/>
      <c r="AW113" s="52"/>
      <c r="AX113" s="50"/>
      <c r="AY113" s="50"/>
      <c r="AZ113" s="50"/>
    </row>
    <row r="114" spans="1:52" s="47" customFormat="1" ht="20.25">
      <c r="A114" s="44"/>
      <c r="B114" s="44"/>
      <c r="C114" s="10" t="s">
        <v>163</v>
      </c>
      <c r="D114" s="45"/>
      <c r="E114" s="102"/>
      <c r="F114" s="102"/>
      <c r="G114" s="98"/>
      <c r="H114" s="98"/>
      <c r="I114" s="98"/>
      <c r="J114" s="98"/>
      <c r="K114" s="534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48"/>
      <c r="W114" s="46"/>
      <c r="X114" s="98"/>
      <c r="Y114" s="99"/>
      <c r="Z114" s="98"/>
      <c r="AA114" s="98"/>
      <c r="AB114" s="46"/>
      <c r="AC114" s="48" t="s">
        <v>100</v>
      </c>
      <c r="AD114" s="98"/>
      <c r="AE114" s="98"/>
      <c r="AF114" s="98"/>
      <c r="AG114" s="98"/>
      <c r="AH114" s="98"/>
      <c r="AI114" s="98"/>
      <c r="AJ114" s="98"/>
      <c r="AK114" s="98"/>
      <c r="AL114" s="46"/>
      <c r="AM114" s="411"/>
      <c r="AN114" s="44"/>
      <c r="AO114" s="49"/>
      <c r="AP114" s="102"/>
      <c r="AQ114" s="98"/>
      <c r="AR114" s="130"/>
      <c r="AS114" s="131"/>
      <c r="AT114" s="134"/>
      <c r="AU114" s="133"/>
      <c r="AV114" s="51"/>
      <c r="AW114" s="53"/>
      <c r="AX114" s="50"/>
      <c r="AY114" s="50"/>
      <c r="AZ114" s="50"/>
    </row>
    <row r="115" spans="1:52" s="47" customFormat="1" ht="20.25">
      <c r="A115" s="44"/>
      <c r="B115" s="44"/>
      <c r="C115" s="676" t="s">
        <v>395</v>
      </c>
      <c r="D115" s="45"/>
      <c r="E115" s="102"/>
      <c r="F115" s="102"/>
      <c r="G115" s="98"/>
      <c r="H115" s="98"/>
      <c r="I115" s="98"/>
      <c r="J115" s="98"/>
      <c r="K115" s="534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48"/>
      <c r="W115" s="46"/>
      <c r="X115" s="98"/>
      <c r="Y115" s="99"/>
      <c r="Z115" s="98"/>
      <c r="AA115" s="98"/>
      <c r="AB115" s="46"/>
      <c r="AC115" s="48"/>
      <c r="AD115" s="98"/>
      <c r="AE115" s="98"/>
      <c r="AF115" s="98"/>
      <c r="AG115" s="124"/>
      <c r="AH115" s="98"/>
      <c r="AI115" s="98"/>
      <c r="AJ115" s="98"/>
      <c r="AK115" s="98"/>
      <c r="AL115" s="46"/>
      <c r="AM115" s="411"/>
      <c r="AN115" s="44"/>
      <c r="AO115" s="49"/>
      <c r="AP115" s="102"/>
      <c r="AQ115" s="98"/>
      <c r="AR115" s="135"/>
      <c r="AS115" s="131"/>
      <c r="AT115" s="132"/>
      <c r="AU115" s="133"/>
      <c r="AV115" s="51"/>
      <c r="AW115" s="54"/>
      <c r="AX115" s="50"/>
      <c r="AY115" s="50"/>
      <c r="AZ115" s="50"/>
    </row>
    <row r="116" spans="1:52" s="47" customFormat="1" ht="20.25">
      <c r="A116" s="55"/>
      <c r="B116" s="55"/>
      <c r="C116" s="7"/>
      <c r="D116" s="45"/>
      <c r="E116" s="103"/>
      <c r="F116" s="102"/>
      <c r="G116" s="104"/>
      <c r="H116" s="104"/>
      <c r="I116" s="105"/>
      <c r="J116" s="105"/>
      <c r="K116" s="535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48"/>
      <c r="W116" s="54"/>
      <c r="X116" s="117"/>
      <c r="Y116" s="99"/>
      <c r="Z116" s="99"/>
      <c r="AA116" s="99"/>
      <c r="AC116" s="56"/>
      <c r="AD116" s="99"/>
      <c r="AE116" s="99"/>
      <c r="AF116" s="99"/>
      <c r="AG116" s="99"/>
      <c r="AH116" s="99"/>
      <c r="AI116" s="99"/>
      <c r="AJ116" s="99"/>
      <c r="AK116" s="99"/>
      <c r="AM116" s="412"/>
      <c r="AN116" s="57"/>
      <c r="AO116" s="58"/>
      <c r="AP116" s="103"/>
      <c r="AQ116" s="136"/>
      <c r="AR116" s="130"/>
      <c r="AS116" s="131"/>
      <c r="AT116" s="132"/>
      <c r="AU116" s="133"/>
      <c r="AV116" s="59"/>
      <c r="AW116" s="60"/>
      <c r="AX116" s="50"/>
      <c r="AY116" s="50"/>
      <c r="AZ116" s="50"/>
    </row>
    <row r="117" spans="1:52" s="47" customFormat="1" ht="15.75" customHeight="1">
      <c r="A117" s="61"/>
      <c r="B117" s="61"/>
      <c r="C117" s="767" t="s">
        <v>101</v>
      </c>
      <c r="D117" s="62"/>
      <c r="E117" s="106" t="s">
        <v>101</v>
      </c>
      <c r="F117" s="98"/>
      <c r="G117" s="99"/>
      <c r="H117" s="106"/>
      <c r="I117" s="723" t="s">
        <v>102</v>
      </c>
      <c r="J117" s="723"/>
      <c r="K117" s="536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64"/>
      <c r="W117" s="65"/>
      <c r="X117" s="118"/>
      <c r="Y117" s="99"/>
      <c r="Z117" s="98"/>
      <c r="AA117" s="106"/>
      <c r="AB117" s="63"/>
      <c r="AC117" s="56" t="s">
        <v>102</v>
      </c>
      <c r="AD117" s="106"/>
      <c r="AE117" s="106"/>
      <c r="AF117" s="106"/>
      <c r="AG117" s="106"/>
      <c r="AH117" s="106"/>
      <c r="AI117" s="106"/>
      <c r="AJ117" s="106"/>
      <c r="AK117" s="106"/>
      <c r="AL117" s="63"/>
      <c r="AM117" s="413"/>
      <c r="AN117" s="61"/>
      <c r="AO117" s="63"/>
      <c r="AP117" s="137"/>
      <c r="AQ117" s="106"/>
      <c r="AR117" s="137"/>
      <c r="AS117" s="138"/>
      <c r="AT117" s="139"/>
      <c r="AU117" s="133"/>
      <c r="AV117" s="50"/>
      <c r="AW117" s="54"/>
      <c r="AX117" s="50"/>
      <c r="AY117" s="50"/>
      <c r="AZ117" s="50"/>
    </row>
    <row r="118" spans="1:52" s="70" customFormat="1" ht="18.75">
      <c r="A118" s="3"/>
      <c r="B118" s="3"/>
      <c r="C118" s="767"/>
      <c r="D118" s="66"/>
      <c r="E118" s="72"/>
      <c r="F118" s="75"/>
      <c r="G118" s="108"/>
      <c r="H118" s="108"/>
      <c r="I118" s="108"/>
      <c r="J118" s="108"/>
      <c r="K118" s="537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68"/>
      <c r="W118" s="67"/>
      <c r="X118" s="108"/>
      <c r="Y118" s="108"/>
      <c r="Z118" s="108"/>
      <c r="AA118" s="108"/>
      <c r="AB118" s="67"/>
      <c r="AC118" s="68"/>
      <c r="AD118" s="108"/>
      <c r="AE118" s="108"/>
      <c r="AF118" s="108"/>
      <c r="AG118" s="108"/>
      <c r="AH118" s="108"/>
      <c r="AI118" s="108"/>
      <c r="AJ118" s="108"/>
      <c r="AK118" s="108"/>
      <c r="AL118" s="67"/>
      <c r="AM118" s="414"/>
      <c r="AN118" s="69"/>
      <c r="AO118" s="67"/>
      <c r="AP118" s="140"/>
      <c r="AQ118" s="108"/>
      <c r="AR118" s="126"/>
      <c r="AS118" s="141"/>
      <c r="AT118" s="142"/>
      <c r="AU118" s="143"/>
      <c r="AV118" s="667"/>
      <c r="AW118" s="4"/>
      <c r="AX118" s="667"/>
      <c r="AY118" s="667"/>
      <c r="AZ118" s="667"/>
    </row>
    <row r="119" spans="1:52" s="70" customFormat="1" ht="66.75" customHeight="1">
      <c r="A119" s="3"/>
      <c r="B119" s="3"/>
      <c r="C119" s="3" t="s">
        <v>156</v>
      </c>
      <c r="D119" s="66"/>
      <c r="E119" s="724" t="s">
        <v>146</v>
      </c>
      <c r="F119" s="724"/>
      <c r="G119" s="724"/>
      <c r="H119" s="110"/>
      <c r="I119" s="111"/>
      <c r="J119" s="111"/>
      <c r="K119" s="538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71"/>
      <c r="W119" s="71"/>
      <c r="X119" s="119"/>
      <c r="Y119" s="119"/>
      <c r="Z119" s="72"/>
      <c r="AA119" s="72"/>
      <c r="AB119" s="3"/>
      <c r="AC119" s="6"/>
      <c r="AD119" s="72"/>
      <c r="AE119" s="72"/>
      <c r="AF119" s="72"/>
      <c r="AG119" s="72"/>
      <c r="AH119" s="72"/>
      <c r="AI119" s="72"/>
      <c r="AJ119" s="72"/>
      <c r="AK119" s="72"/>
      <c r="AL119" s="3"/>
      <c r="AM119" s="33"/>
      <c r="AN119" s="7"/>
      <c r="AO119" s="3"/>
      <c r="AP119" s="126"/>
      <c r="AQ119" s="72"/>
      <c r="AR119" s="126"/>
      <c r="AS119" s="144"/>
      <c r="AT119" s="142"/>
      <c r="AU119" s="143"/>
      <c r="AV119" s="667"/>
      <c r="AW119" s="4"/>
      <c r="AX119" s="667"/>
      <c r="AY119" s="667"/>
      <c r="AZ119" s="667"/>
    </row>
    <row r="120" spans="3:50" s="6" customFormat="1" ht="16.5">
      <c r="C120" s="4"/>
      <c r="D120" s="5"/>
      <c r="E120" s="73"/>
      <c r="F120" s="73"/>
      <c r="G120" s="73"/>
      <c r="H120" s="73"/>
      <c r="I120" s="73"/>
      <c r="J120" s="73"/>
      <c r="K120" s="510"/>
      <c r="L120" s="73"/>
      <c r="M120" s="73"/>
      <c r="N120" s="73"/>
      <c r="O120" s="73"/>
      <c r="P120" s="73"/>
      <c r="Q120" s="72"/>
      <c r="R120" s="72"/>
      <c r="S120" s="72"/>
      <c r="T120" s="74"/>
      <c r="U120" s="74"/>
      <c r="V120" s="3"/>
      <c r="W120" s="3"/>
      <c r="X120" s="72"/>
      <c r="Y120" s="72"/>
      <c r="Z120" s="72"/>
      <c r="AA120" s="72"/>
      <c r="AB120" s="3"/>
      <c r="AD120" s="73"/>
      <c r="AE120" s="73"/>
      <c r="AF120" s="73"/>
      <c r="AG120" s="73"/>
      <c r="AH120" s="73"/>
      <c r="AI120" s="73"/>
      <c r="AJ120" s="73"/>
      <c r="AK120" s="73"/>
      <c r="AM120" s="415"/>
      <c r="AN120" s="667"/>
      <c r="AP120" s="145"/>
      <c r="AQ120" s="73"/>
      <c r="AR120" s="145"/>
      <c r="AS120" s="145"/>
      <c r="AT120" s="73"/>
      <c r="AU120" s="73"/>
      <c r="AV120" s="666"/>
      <c r="AX120" s="666"/>
    </row>
  </sheetData>
  <sheetProtection/>
  <mergeCells count="43">
    <mergeCell ref="AV15:AW15"/>
    <mergeCell ref="C117:C118"/>
    <mergeCell ref="I117:J117"/>
    <mergeCell ref="E119:G119"/>
    <mergeCell ref="AP14:AQ15"/>
    <mergeCell ref="AR14:AR15"/>
    <mergeCell ref="AS14:AU15"/>
    <mergeCell ref="AV14:AX14"/>
    <mergeCell ref="N15:O15"/>
    <mergeCell ref="P15:Q15"/>
    <mergeCell ref="AD15:AE15"/>
    <mergeCell ref="AF15:AG15"/>
    <mergeCell ref="AH15:AI15"/>
    <mergeCell ref="X14:Y15"/>
    <mergeCell ref="Z14:AA15"/>
    <mergeCell ref="AB14:AC15"/>
    <mergeCell ref="AD14:AK14"/>
    <mergeCell ref="AL14:AM15"/>
    <mergeCell ref="AN14:AO15"/>
    <mergeCell ref="AJ15:AK15"/>
    <mergeCell ref="K14:K16"/>
    <mergeCell ref="L14:M15"/>
    <mergeCell ref="N14:S14"/>
    <mergeCell ref="T14:T16"/>
    <mergeCell ref="U14:U16"/>
    <mergeCell ref="V14:W15"/>
    <mergeCell ref="R15:S15"/>
    <mergeCell ref="AP13:AX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B6:AX6"/>
    <mergeCell ref="B7:AX7"/>
    <mergeCell ref="B8:AX8"/>
    <mergeCell ref="B9:AX9"/>
    <mergeCell ref="B10:AX10"/>
    <mergeCell ref="B11:AX11"/>
  </mergeCells>
  <printOptions/>
  <pageMargins left="0.2362204724409449" right="0.2362204724409449" top="0.7480314960629921" bottom="0.7480314960629921" header="0.31496062992125984" footer="0.31496062992125984"/>
  <pageSetup fitToHeight="2" horizontalDpi="180" verticalDpi="180" orientation="portrait" paperSize="9" scale="40" r:id="rId1"/>
  <rowBreaks count="1" manualBreakCount="1">
    <brk id="97" max="4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Q134"/>
  <sheetViews>
    <sheetView tabSelected="1" view="pageBreakPreview" zoomScale="70" zoomScaleSheetLayoutView="70" zoomScalePageLayoutView="0" workbookViewId="0" topLeftCell="A10">
      <pane ySplit="7" topLeftCell="A99" activePane="bottomLeft" state="frozen"/>
      <selection pane="topLeft" activeCell="A10" sqref="A10"/>
      <selection pane="bottomLeft" activeCell="AX16" sqref="AX16"/>
    </sheetView>
  </sheetViews>
  <sheetFormatPr defaultColWidth="9.140625" defaultRowHeight="15"/>
  <cols>
    <col min="1" max="1" width="3.28125" style="3" customWidth="1"/>
    <col min="2" max="2" width="6.00390625" style="3" customWidth="1"/>
    <col min="3" max="3" width="22.7109375" style="4" customWidth="1"/>
    <col min="4" max="4" width="43.7109375" style="5" customWidth="1"/>
    <col min="5" max="5" width="24.57421875" style="73" customWidth="1"/>
    <col min="6" max="6" width="31.7109375" style="73" customWidth="1"/>
    <col min="7" max="7" width="10.7109375" style="73" customWidth="1"/>
    <col min="8" max="8" width="7.8515625" style="73" customWidth="1"/>
    <col min="9" max="9" width="13.28125" style="73" hidden="1" customWidth="1"/>
    <col min="10" max="10" width="10.57421875" style="73" hidden="1" customWidth="1"/>
    <col min="11" max="11" width="10.57421875" style="510" hidden="1" customWidth="1"/>
    <col min="12" max="12" width="10.8515625" style="73" hidden="1" customWidth="1"/>
    <col min="13" max="13" width="14.57421875" style="73" hidden="1" customWidth="1"/>
    <col min="14" max="14" width="10.57421875" style="73" hidden="1" customWidth="1"/>
    <col min="15" max="15" width="18.00390625" style="73" hidden="1" customWidth="1"/>
    <col min="16" max="16" width="10.421875" style="73" hidden="1" customWidth="1"/>
    <col min="17" max="17" width="15.00390625" style="72" hidden="1" customWidth="1"/>
    <col min="18" max="18" width="10.28125" style="72" hidden="1" customWidth="1"/>
    <col min="19" max="19" width="14.7109375" style="72" hidden="1" customWidth="1"/>
    <col min="20" max="20" width="17.421875" style="74" hidden="1" customWidth="1"/>
    <col min="21" max="21" width="12.28125" style="713" hidden="1" customWidth="1"/>
    <col min="22" max="22" width="9.00390625" style="3" hidden="1" customWidth="1"/>
    <col min="23" max="23" width="12.57421875" style="681" hidden="1" customWidth="1"/>
    <col min="24" max="24" width="10.57421875" style="72" hidden="1" customWidth="1"/>
    <col min="25" max="25" width="12.57421875" style="72" hidden="1" customWidth="1"/>
    <col min="26" max="26" width="16.421875" style="72" hidden="1" customWidth="1"/>
    <col min="27" max="27" width="12.57421875" style="72" hidden="1" customWidth="1"/>
    <col min="28" max="28" width="11.8515625" style="3" hidden="1" customWidth="1"/>
    <col min="29" max="29" width="14.140625" style="6" hidden="1" customWidth="1"/>
    <col min="30" max="30" width="10.421875" style="72" hidden="1" customWidth="1"/>
    <col min="31" max="31" width="12.140625" style="72" hidden="1" customWidth="1"/>
    <col min="32" max="32" width="11.7109375" style="72" hidden="1" customWidth="1"/>
    <col min="33" max="33" width="17.28125" style="72" hidden="1" customWidth="1"/>
    <col min="34" max="34" width="11.8515625" style="72" hidden="1" customWidth="1"/>
    <col min="35" max="37" width="14.8515625" style="72" hidden="1" customWidth="1"/>
    <col min="38" max="38" width="12.57421875" style="3" hidden="1" customWidth="1"/>
    <col min="39" max="39" width="14.7109375" style="33" hidden="1" customWidth="1"/>
    <col min="40" max="40" width="11.57421875" style="671" hidden="1" customWidth="1"/>
    <col min="41" max="41" width="23.57421875" style="3" hidden="1" customWidth="1"/>
    <col min="42" max="42" width="13.00390625" style="126" hidden="1" customWidth="1"/>
    <col min="43" max="43" width="16.421875" style="72" hidden="1" customWidth="1"/>
    <col min="44" max="44" width="15.421875" style="126" hidden="1" customWidth="1"/>
    <col min="45" max="45" width="10.421875" style="126" hidden="1" customWidth="1"/>
    <col min="46" max="46" width="21.57421875" style="72" hidden="1" customWidth="1"/>
    <col min="47" max="47" width="16.421875" style="72" hidden="1" customWidth="1"/>
    <col min="48" max="48" width="12.57421875" style="7" customWidth="1"/>
    <col min="49" max="49" width="14.140625" style="3" customWidth="1"/>
    <col min="50" max="50" width="19.28125" style="7" customWidth="1"/>
    <col min="51" max="51" width="16.28125" style="3" customWidth="1"/>
    <col min="52" max="52" width="14.421875" style="3" customWidth="1"/>
    <col min="53" max="16384" width="9.140625" style="3" customWidth="1"/>
  </cols>
  <sheetData>
    <row r="1" ht="16.5">
      <c r="AN1" s="2" t="s">
        <v>0</v>
      </c>
    </row>
    <row r="2" spans="4:69" ht="21.75" customHeight="1">
      <c r="D2" s="8"/>
      <c r="E2" s="72"/>
      <c r="F2" s="75"/>
      <c r="I2" s="74"/>
      <c r="J2" s="74"/>
      <c r="K2" s="511"/>
      <c r="L2" s="75"/>
      <c r="M2" s="75"/>
      <c r="N2" s="75"/>
      <c r="O2" s="75"/>
      <c r="P2" s="75"/>
      <c r="Q2" s="75"/>
      <c r="R2" s="75"/>
      <c r="S2" s="75"/>
      <c r="V2" s="9"/>
      <c r="W2" s="682"/>
      <c r="X2" s="75"/>
      <c r="Y2" s="75"/>
      <c r="Z2" s="75"/>
      <c r="AA2" s="75"/>
      <c r="AB2" s="9"/>
      <c r="AN2" s="1" t="s">
        <v>1</v>
      </c>
      <c r="AP2" s="125" t="s">
        <v>0</v>
      </c>
      <c r="AX2" s="3"/>
      <c r="AY2" s="7"/>
      <c r="BB2" s="7"/>
      <c r="BD2" s="671"/>
      <c r="BE2" s="671"/>
      <c r="BF2" s="671"/>
      <c r="BG2" s="671"/>
      <c r="BH2" s="671"/>
      <c r="BI2" s="671"/>
      <c r="BJ2" s="671"/>
      <c r="BK2" s="671"/>
      <c r="BL2" s="671"/>
      <c r="BM2" s="671"/>
      <c r="BN2" s="671"/>
      <c r="BO2" s="671"/>
      <c r="BP2" s="671"/>
      <c r="BQ2" s="671"/>
    </row>
    <row r="3" spans="4:69" ht="15" customHeight="1">
      <c r="D3" s="8"/>
      <c r="E3" s="72"/>
      <c r="F3" s="75"/>
      <c r="I3" s="74"/>
      <c r="J3" s="74"/>
      <c r="K3" s="511"/>
      <c r="L3" s="75"/>
      <c r="M3" s="75"/>
      <c r="N3" s="75"/>
      <c r="O3" s="75"/>
      <c r="P3" s="75"/>
      <c r="Q3" s="75"/>
      <c r="R3" s="75"/>
      <c r="S3" s="75"/>
      <c r="V3" s="9"/>
      <c r="W3" s="682"/>
      <c r="X3" s="75"/>
      <c r="Y3" s="75"/>
      <c r="Z3" s="75"/>
      <c r="AA3" s="75"/>
      <c r="AB3" s="9"/>
      <c r="AN3" s="1" t="s">
        <v>2</v>
      </c>
      <c r="AP3" s="126" t="s">
        <v>1</v>
      </c>
      <c r="AX3" s="3"/>
      <c r="AY3" s="7"/>
      <c r="BB3" s="7"/>
      <c r="BD3" s="671"/>
      <c r="BE3" s="671"/>
      <c r="BF3" s="671"/>
      <c r="BG3" s="671"/>
      <c r="BH3" s="671"/>
      <c r="BI3" s="671"/>
      <c r="BJ3" s="671"/>
      <c r="BK3" s="671"/>
      <c r="BL3" s="671"/>
      <c r="BM3" s="671"/>
      <c r="BN3" s="671"/>
      <c r="BO3" s="671"/>
      <c r="BP3" s="671"/>
      <c r="BQ3" s="671"/>
    </row>
    <row r="4" spans="4:69" ht="16.5">
      <c r="D4" s="8"/>
      <c r="E4" s="72"/>
      <c r="F4" s="75"/>
      <c r="I4" s="74"/>
      <c r="J4" s="74"/>
      <c r="K4" s="511"/>
      <c r="L4" s="75"/>
      <c r="M4" s="75"/>
      <c r="N4" s="75"/>
      <c r="O4" s="75"/>
      <c r="P4" s="75"/>
      <c r="Q4" s="75"/>
      <c r="R4" s="75"/>
      <c r="S4" s="75"/>
      <c r="V4" s="9"/>
      <c r="W4" s="682"/>
      <c r="X4" s="75"/>
      <c r="Y4" s="75"/>
      <c r="Z4" s="75"/>
      <c r="AA4" s="75"/>
      <c r="AB4" s="9"/>
      <c r="AN4" s="1" t="s">
        <v>3</v>
      </c>
      <c r="AP4" s="126" t="s">
        <v>2</v>
      </c>
      <c r="AX4" s="3"/>
      <c r="AY4" s="7"/>
      <c r="BB4" s="7"/>
      <c r="BD4" s="671"/>
      <c r="BE4" s="671"/>
      <c r="BF4" s="671"/>
      <c r="BG4" s="671"/>
      <c r="BH4" s="671"/>
      <c r="BI4" s="671"/>
      <c r="BJ4" s="671"/>
      <c r="BK4" s="671"/>
      <c r="BL4" s="671"/>
      <c r="BM4" s="671"/>
      <c r="BN4" s="671"/>
      <c r="BO4" s="671"/>
      <c r="BP4" s="671"/>
      <c r="BQ4" s="671"/>
    </row>
    <row r="5" spans="4:69" ht="16.5">
      <c r="D5" s="8"/>
      <c r="E5" s="72"/>
      <c r="F5" s="75"/>
      <c r="I5" s="74"/>
      <c r="J5" s="74"/>
      <c r="K5" s="511"/>
      <c r="L5" s="75"/>
      <c r="M5" s="75"/>
      <c r="N5" s="75"/>
      <c r="O5" s="75"/>
      <c r="P5" s="75"/>
      <c r="Q5" s="75"/>
      <c r="R5" s="75"/>
      <c r="S5" s="75"/>
      <c r="V5" s="9"/>
      <c r="W5" s="682"/>
      <c r="X5" s="75"/>
      <c r="Y5" s="75"/>
      <c r="Z5" s="75"/>
      <c r="AA5" s="75"/>
      <c r="AB5" s="9"/>
      <c r="AP5" s="126" t="s">
        <v>3</v>
      </c>
      <c r="AX5" s="3"/>
      <c r="AY5" s="7"/>
      <c r="BB5" s="7"/>
      <c r="BD5" s="671"/>
      <c r="BE5" s="671"/>
      <c r="BF5" s="671"/>
      <c r="BG5" s="671"/>
      <c r="BH5" s="671"/>
      <c r="BI5" s="671"/>
      <c r="BJ5" s="671"/>
      <c r="BK5" s="671"/>
      <c r="BL5" s="671"/>
      <c r="BM5" s="671"/>
      <c r="BN5" s="671"/>
      <c r="BO5" s="671"/>
      <c r="BP5" s="671"/>
      <c r="BQ5" s="671"/>
    </row>
    <row r="6" spans="2:69" ht="15.75">
      <c r="B6" s="758" t="s">
        <v>4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8"/>
      <c r="X6" s="758"/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8"/>
      <c r="AS6" s="758"/>
      <c r="AT6" s="758"/>
      <c r="AU6" s="758"/>
      <c r="AV6" s="758"/>
      <c r="AW6" s="758"/>
      <c r="AX6" s="758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671"/>
      <c r="BK6" s="671"/>
      <c r="BL6" s="671"/>
      <c r="BM6" s="671"/>
      <c r="BN6" s="671"/>
      <c r="BO6" s="671"/>
      <c r="BP6" s="671"/>
      <c r="BQ6" s="671"/>
    </row>
    <row r="7" spans="2:69" ht="15.75">
      <c r="B7" s="759" t="s">
        <v>5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759"/>
      <c r="S7" s="759"/>
      <c r="T7" s="759"/>
      <c r="U7" s="759"/>
      <c r="V7" s="759"/>
      <c r="W7" s="759"/>
      <c r="X7" s="759"/>
      <c r="Y7" s="759"/>
      <c r="Z7" s="759"/>
      <c r="AA7" s="759"/>
      <c r="AB7" s="759"/>
      <c r="AC7" s="759"/>
      <c r="AD7" s="759"/>
      <c r="AE7" s="759"/>
      <c r="AF7" s="759"/>
      <c r="AG7" s="759"/>
      <c r="AH7" s="759"/>
      <c r="AI7" s="759"/>
      <c r="AJ7" s="759"/>
      <c r="AK7" s="759"/>
      <c r="AL7" s="759"/>
      <c r="AM7" s="759"/>
      <c r="AN7" s="759"/>
      <c r="AO7" s="759"/>
      <c r="AP7" s="759"/>
      <c r="AQ7" s="759"/>
      <c r="AR7" s="759"/>
      <c r="AS7" s="759"/>
      <c r="AT7" s="759"/>
      <c r="AU7" s="759"/>
      <c r="AV7" s="759"/>
      <c r="AW7" s="759"/>
      <c r="AX7" s="759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671"/>
      <c r="BK7" s="671"/>
      <c r="BL7" s="671"/>
      <c r="BM7" s="671"/>
      <c r="BN7" s="671"/>
      <c r="BO7" s="671"/>
      <c r="BP7" s="671"/>
      <c r="BQ7" s="671"/>
    </row>
    <row r="8" spans="2:69" ht="15.75">
      <c r="B8" s="759" t="s">
        <v>6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  <c r="AD8" s="759"/>
      <c r="AE8" s="759"/>
      <c r="AF8" s="759"/>
      <c r="AG8" s="759"/>
      <c r="AH8" s="759"/>
      <c r="AI8" s="759"/>
      <c r="AJ8" s="759"/>
      <c r="AK8" s="759"/>
      <c r="AL8" s="759"/>
      <c r="AM8" s="759"/>
      <c r="AN8" s="759"/>
      <c r="AO8" s="759"/>
      <c r="AP8" s="759"/>
      <c r="AQ8" s="759"/>
      <c r="AR8" s="759"/>
      <c r="AS8" s="759"/>
      <c r="AT8" s="759"/>
      <c r="AU8" s="759"/>
      <c r="AV8" s="759"/>
      <c r="AW8" s="759"/>
      <c r="AX8" s="759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671"/>
      <c r="BK8" s="671"/>
      <c r="BL8" s="671"/>
      <c r="BM8" s="671"/>
      <c r="BN8" s="671"/>
      <c r="BO8" s="671"/>
      <c r="BP8" s="671"/>
      <c r="BQ8" s="671"/>
    </row>
    <row r="9" spans="2:69" ht="15.75">
      <c r="B9" s="752" t="s">
        <v>139</v>
      </c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2"/>
      <c r="AN9" s="752"/>
      <c r="AO9" s="752"/>
      <c r="AP9" s="752"/>
      <c r="AQ9" s="752"/>
      <c r="AR9" s="752"/>
      <c r="AS9" s="752"/>
      <c r="AT9" s="752"/>
      <c r="AU9" s="752"/>
      <c r="AV9" s="752"/>
      <c r="AW9" s="752"/>
      <c r="AX9" s="75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671"/>
      <c r="BK9" s="671"/>
      <c r="BL9" s="671"/>
      <c r="BM9" s="671"/>
      <c r="BN9" s="671"/>
      <c r="BO9" s="671"/>
      <c r="BP9" s="671"/>
      <c r="BQ9" s="671"/>
    </row>
    <row r="10" spans="2:69" ht="15.75">
      <c r="B10" s="752" t="s">
        <v>428</v>
      </c>
      <c r="C10" s="752"/>
      <c r="D10" s="752"/>
      <c r="E10" s="752"/>
      <c r="F10" s="752"/>
      <c r="G10" s="752"/>
      <c r="H10" s="752"/>
      <c r="I10" s="752"/>
      <c r="J10" s="752"/>
      <c r="K10" s="752"/>
      <c r="L10" s="752"/>
      <c r="M10" s="752"/>
      <c r="N10" s="752"/>
      <c r="O10" s="752"/>
      <c r="P10" s="752"/>
      <c r="Q10" s="752"/>
      <c r="R10" s="752"/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  <c r="AE10" s="752"/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752"/>
      <c r="AR10" s="752"/>
      <c r="AS10" s="752"/>
      <c r="AT10" s="752"/>
      <c r="AU10" s="752"/>
      <c r="AV10" s="752"/>
      <c r="AW10" s="752"/>
      <c r="AX10" s="75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671"/>
      <c r="BK10" s="671"/>
      <c r="BL10" s="671"/>
      <c r="BM10" s="671"/>
      <c r="BN10" s="671"/>
      <c r="BO10" s="671"/>
      <c r="BP10" s="671"/>
      <c r="BQ10" s="671"/>
    </row>
    <row r="11" spans="2:69" s="13" customFormat="1" ht="15.75">
      <c r="B11" s="760" t="s">
        <v>7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0"/>
      <c r="X11" s="760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5"/>
      <c r="BL11" s="15"/>
      <c r="BM11" s="15"/>
      <c r="BN11" s="15"/>
      <c r="BO11" s="15"/>
      <c r="BP11" s="15"/>
      <c r="BQ11" s="15"/>
    </row>
    <row r="12" spans="4:69" ht="13.5" customHeight="1">
      <c r="D12" s="16"/>
      <c r="E12" s="76"/>
      <c r="F12" s="76"/>
      <c r="G12" s="76"/>
      <c r="H12" s="76"/>
      <c r="I12" s="77"/>
      <c r="J12" s="77"/>
      <c r="K12" s="512"/>
      <c r="L12" s="76"/>
      <c r="M12" s="76"/>
      <c r="N12" s="76"/>
      <c r="O12" s="76"/>
      <c r="P12" s="76"/>
      <c r="Q12" s="76"/>
      <c r="R12" s="76"/>
      <c r="S12" s="76"/>
      <c r="T12" s="76"/>
      <c r="U12" s="714"/>
      <c r="V12" s="17"/>
      <c r="W12" s="683"/>
      <c r="X12" s="76"/>
      <c r="Y12" s="76"/>
      <c r="Z12" s="76"/>
      <c r="AA12" s="76"/>
      <c r="AB12" s="17"/>
      <c r="AC12" s="17"/>
      <c r="AD12" s="76"/>
      <c r="AE12" s="76"/>
      <c r="AF12" s="76"/>
      <c r="AG12" s="76"/>
      <c r="AH12" s="76"/>
      <c r="AI12" s="76"/>
      <c r="AJ12" s="76"/>
      <c r="AK12" s="76"/>
      <c r="AL12" s="17"/>
      <c r="AM12" s="392"/>
      <c r="AN12" s="15"/>
      <c r="AO12" s="17"/>
      <c r="AP12" s="127"/>
      <c r="AQ12" s="76"/>
      <c r="AR12" s="127"/>
      <c r="AS12" s="127"/>
      <c r="AT12" s="76"/>
      <c r="AU12" s="76"/>
      <c r="AV12" s="15"/>
      <c r="AW12" s="17"/>
      <c r="AX12" s="15"/>
      <c r="AY12" s="15"/>
      <c r="AZ12" s="17"/>
      <c r="BA12" s="17"/>
      <c r="BB12" s="15"/>
      <c r="BC12" s="17"/>
      <c r="BD12" s="671"/>
      <c r="BE12" s="671"/>
      <c r="BF12" s="671"/>
      <c r="BG12" s="671"/>
      <c r="BH12" s="671"/>
      <c r="BI12" s="671"/>
      <c r="BJ12" s="671"/>
      <c r="BK12" s="671"/>
      <c r="BL12" s="671"/>
      <c r="BM12" s="671"/>
      <c r="BN12" s="671"/>
      <c r="BO12" s="671"/>
      <c r="BP12" s="671"/>
      <c r="BQ12" s="671"/>
    </row>
    <row r="13" spans="4:50" ht="16.5">
      <c r="D13" s="18"/>
      <c r="E13" s="78"/>
      <c r="F13" s="78"/>
      <c r="G13" s="79"/>
      <c r="H13" s="79"/>
      <c r="I13" s="78"/>
      <c r="J13" s="78"/>
      <c r="K13" s="513"/>
      <c r="L13" s="78"/>
      <c r="M13" s="78"/>
      <c r="N13" s="78"/>
      <c r="O13" s="78"/>
      <c r="P13" s="80"/>
      <c r="AP13" s="751"/>
      <c r="AQ13" s="751"/>
      <c r="AR13" s="751"/>
      <c r="AS13" s="751"/>
      <c r="AT13" s="751"/>
      <c r="AU13" s="751"/>
      <c r="AV13" s="752"/>
      <c r="AW13" s="752"/>
      <c r="AX13" s="752"/>
    </row>
    <row r="14" spans="2:50" s="19" customFormat="1" ht="46.5" customHeight="1">
      <c r="B14" s="735" t="s">
        <v>8</v>
      </c>
      <c r="C14" s="753" t="s">
        <v>9</v>
      </c>
      <c r="D14" s="756" t="s">
        <v>10</v>
      </c>
      <c r="E14" s="757" t="s">
        <v>11</v>
      </c>
      <c r="F14" s="761" t="s">
        <v>270</v>
      </c>
      <c r="G14" s="757" t="s">
        <v>12</v>
      </c>
      <c r="H14" s="757" t="s">
        <v>13</v>
      </c>
      <c r="I14" s="757" t="s">
        <v>14</v>
      </c>
      <c r="J14" s="757" t="s">
        <v>15</v>
      </c>
      <c r="K14" s="764" t="s">
        <v>36</v>
      </c>
      <c r="L14" s="733" t="s">
        <v>314</v>
      </c>
      <c r="M14" s="733"/>
      <c r="N14" s="733" t="s">
        <v>16</v>
      </c>
      <c r="O14" s="733"/>
      <c r="P14" s="733"/>
      <c r="Q14" s="733"/>
      <c r="R14" s="733"/>
      <c r="S14" s="733"/>
      <c r="T14" s="748" t="s">
        <v>17</v>
      </c>
      <c r="U14" s="768" t="s">
        <v>18</v>
      </c>
      <c r="V14" s="735" t="s">
        <v>19</v>
      </c>
      <c r="W14" s="735"/>
      <c r="X14" s="725" t="s">
        <v>20</v>
      </c>
      <c r="Y14" s="737"/>
      <c r="Z14" s="725" t="s">
        <v>21</v>
      </c>
      <c r="AA14" s="737"/>
      <c r="AB14" s="735" t="s">
        <v>22</v>
      </c>
      <c r="AC14" s="735"/>
      <c r="AD14" s="725" t="s">
        <v>140</v>
      </c>
      <c r="AE14" s="736"/>
      <c r="AF14" s="736"/>
      <c r="AG14" s="736"/>
      <c r="AH14" s="736"/>
      <c r="AI14" s="736"/>
      <c r="AJ14" s="736"/>
      <c r="AK14" s="737"/>
      <c r="AL14" s="738" t="s">
        <v>218</v>
      </c>
      <c r="AM14" s="739"/>
      <c r="AN14" s="738" t="s">
        <v>217</v>
      </c>
      <c r="AO14" s="742"/>
      <c r="AP14" s="725" t="s">
        <v>396</v>
      </c>
      <c r="AQ14" s="737"/>
      <c r="AR14" s="746" t="s">
        <v>23</v>
      </c>
      <c r="AS14" s="725" t="s">
        <v>107</v>
      </c>
      <c r="AT14" s="726"/>
      <c r="AU14" s="727"/>
      <c r="AV14" s="731" t="s">
        <v>429</v>
      </c>
      <c r="AW14" s="732"/>
      <c r="AX14" s="732"/>
    </row>
    <row r="15" spans="2:50" s="19" customFormat="1" ht="38.25" customHeight="1">
      <c r="B15" s="735"/>
      <c r="C15" s="754"/>
      <c r="D15" s="756"/>
      <c r="E15" s="757"/>
      <c r="F15" s="761"/>
      <c r="G15" s="757"/>
      <c r="H15" s="757"/>
      <c r="I15" s="757"/>
      <c r="J15" s="757"/>
      <c r="K15" s="765"/>
      <c r="L15" s="733"/>
      <c r="M15" s="733"/>
      <c r="N15" s="733" t="s">
        <v>24</v>
      </c>
      <c r="O15" s="733"/>
      <c r="P15" s="733" t="s">
        <v>25</v>
      </c>
      <c r="Q15" s="733"/>
      <c r="R15" s="733" t="s">
        <v>26</v>
      </c>
      <c r="S15" s="733"/>
      <c r="T15" s="749"/>
      <c r="U15" s="769"/>
      <c r="V15" s="735"/>
      <c r="W15" s="735"/>
      <c r="X15" s="744"/>
      <c r="Y15" s="745"/>
      <c r="Z15" s="744"/>
      <c r="AA15" s="745"/>
      <c r="AB15" s="735"/>
      <c r="AC15" s="735"/>
      <c r="AD15" s="762" t="s">
        <v>220</v>
      </c>
      <c r="AE15" s="763"/>
      <c r="AF15" s="733" t="s">
        <v>27</v>
      </c>
      <c r="AG15" s="733"/>
      <c r="AH15" s="733" t="s">
        <v>168</v>
      </c>
      <c r="AI15" s="733"/>
      <c r="AJ15" s="733" t="s">
        <v>221</v>
      </c>
      <c r="AK15" s="733"/>
      <c r="AL15" s="740"/>
      <c r="AM15" s="741"/>
      <c r="AN15" s="740"/>
      <c r="AO15" s="743"/>
      <c r="AP15" s="744"/>
      <c r="AQ15" s="745"/>
      <c r="AR15" s="747"/>
      <c r="AS15" s="728"/>
      <c r="AT15" s="729"/>
      <c r="AU15" s="730"/>
      <c r="AV15" s="734" t="s">
        <v>28</v>
      </c>
      <c r="AW15" s="734"/>
      <c r="AX15" s="417" t="s">
        <v>29</v>
      </c>
    </row>
    <row r="16" spans="2:50" s="19" customFormat="1" ht="63">
      <c r="B16" s="735"/>
      <c r="C16" s="755"/>
      <c r="D16" s="756"/>
      <c r="E16" s="757"/>
      <c r="F16" s="761"/>
      <c r="G16" s="757"/>
      <c r="H16" s="757"/>
      <c r="I16" s="757"/>
      <c r="J16" s="757"/>
      <c r="K16" s="766"/>
      <c r="L16" s="673" t="s">
        <v>30</v>
      </c>
      <c r="M16" s="673" t="s">
        <v>31</v>
      </c>
      <c r="N16" s="673" t="s">
        <v>30</v>
      </c>
      <c r="O16" s="673" t="s">
        <v>31</v>
      </c>
      <c r="P16" s="673" t="s">
        <v>30</v>
      </c>
      <c r="Q16" s="673" t="s">
        <v>31</v>
      </c>
      <c r="R16" s="673" t="s">
        <v>30</v>
      </c>
      <c r="S16" s="673" t="s">
        <v>31</v>
      </c>
      <c r="T16" s="750"/>
      <c r="U16" s="770"/>
      <c r="V16" s="672" t="s">
        <v>32</v>
      </c>
      <c r="W16" s="684" t="s">
        <v>33</v>
      </c>
      <c r="X16" s="674" t="s">
        <v>32</v>
      </c>
      <c r="Y16" s="674" t="s">
        <v>33</v>
      </c>
      <c r="Z16" s="674" t="s">
        <v>32</v>
      </c>
      <c r="AA16" s="674" t="s">
        <v>33</v>
      </c>
      <c r="AB16" s="675" t="s">
        <v>34</v>
      </c>
      <c r="AC16" s="675" t="s">
        <v>35</v>
      </c>
      <c r="AD16" s="674" t="s">
        <v>30</v>
      </c>
      <c r="AE16" s="674" t="s">
        <v>31</v>
      </c>
      <c r="AF16" s="674" t="s">
        <v>30</v>
      </c>
      <c r="AG16" s="674" t="s">
        <v>31</v>
      </c>
      <c r="AH16" s="674" t="s">
        <v>30</v>
      </c>
      <c r="AI16" s="674" t="s">
        <v>31</v>
      </c>
      <c r="AJ16" s="674" t="s">
        <v>30</v>
      </c>
      <c r="AK16" s="674" t="s">
        <v>31</v>
      </c>
      <c r="AL16" s="675" t="s">
        <v>34</v>
      </c>
      <c r="AM16" s="31" t="s">
        <v>35</v>
      </c>
      <c r="AN16" s="675" t="s">
        <v>34</v>
      </c>
      <c r="AO16" s="675" t="s">
        <v>35</v>
      </c>
      <c r="AP16" s="128" t="s">
        <v>34</v>
      </c>
      <c r="AQ16" s="128" t="s">
        <v>35</v>
      </c>
      <c r="AR16" s="128" t="s">
        <v>34</v>
      </c>
      <c r="AS16" s="128" t="s">
        <v>34</v>
      </c>
      <c r="AT16" s="128" t="s">
        <v>36</v>
      </c>
      <c r="AU16" s="128" t="s">
        <v>35</v>
      </c>
      <c r="AV16" s="675" t="s">
        <v>34</v>
      </c>
      <c r="AW16" s="675" t="s">
        <v>35</v>
      </c>
      <c r="AX16" s="672" t="s">
        <v>164</v>
      </c>
    </row>
    <row r="17" spans="2:50" s="540" customFormat="1" ht="16.5" hidden="1">
      <c r="B17" s="541"/>
      <c r="C17" s="677"/>
      <c r="D17" s="495" t="s">
        <v>324</v>
      </c>
      <c r="E17" s="495" t="s">
        <v>325</v>
      </c>
      <c r="F17" s="543"/>
      <c r="G17" s="498" t="s">
        <v>38</v>
      </c>
      <c r="H17" s="498" t="s">
        <v>38</v>
      </c>
      <c r="I17" s="545">
        <v>53</v>
      </c>
      <c r="J17" s="545">
        <v>30</v>
      </c>
      <c r="K17" s="546">
        <v>93.6</v>
      </c>
      <c r="L17" s="545">
        <v>1575</v>
      </c>
      <c r="M17" s="547">
        <v>147435.75</v>
      </c>
      <c r="N17" s="545">
        <v>500</v>
      </c>
      <c r="O17" s="547">
        <v>33740</v>
      </c>
      <c r="P17" s="545">
        <v>1500</v>
      </c>
      <c r="Q17" s="547">
        <v>104790</v>
      </c>
      <c r="R17" s="545">
        <v>1575</v>
      </c>
      <c r="S17" s="547">
        <v>147435.75</v>
      </c>
      <c r="T17" s="542"/>
      <c r="U17" s="715"/>
      <c r="V17" s="541"/>
      <c r="W17" s="685"/>
      <c r="X17" s="541"/>
      <c r="Y17" s="541"/>
      <c r="Z17" s="541"/>
      <c r="AA17" s="541"/>
      <c r="AB17" s="543"/>
      <c r="AC17" s="543"/>
      <c r="AD17" s="541"/>
      <c r="AE17" s="541"/>
      <c r="AF17" s="541"/>
      <c r="AG17" s="541"/>
      <c r="AH17" s="541"/>
      <c r="AI17" s="541"/>
      <c r="AJ17" s="541"/>
      <c r="AK17" s="541"/>
      <c r="AL17" s="543"/>
      <c r="AM17" s="544"/>
      <c r="AN17" s="543"/>
      <c r="AO17" s="543"/>
      <c r="AP17" s="543"/>
      <c r="AQ17" s="543"/>
      <c r="AR17" s="543"/>
      <c r="AS17" s="543"/>
      <c r="AT17" s="543"/>
      <c r="AU17" s="543"/>
      <c r="AV17" s="543"/>
      <c r="AW17" s="543"/>
      <c r="AX17" s="541"/>
    </row>
    <row r="18" spans="2:50" s="540" customFormat="1" ht="16.5" hidden="1">
      <c r="B18" s="541"/>
      <c r="C18" s="677"/>
      <c r="D18" s="495" t="s">
        <v>319</v>
      </c>
      <c r="E18" s="495" t="s">
        <v>53</v>
      </c>
      <c r="F18" s="543"/>
      <c r="G18" s="498" t="s">
        <v>38</v>
      </c>
      <c r="H18" s="498" t="s">
        <v>38</v>
      </c>
      <c r="I18" s="545">
        <v>4</v>
      </c>
      <c r="J18" s="545">
        <v>2</v>
      </c>
      <c r="K18" s="546">
        <v>2939.5</v>
      </c>
      <c r="L18" s="545">
        <v>7</v>
      </c>
      <c r="M18" s="547">
        <v>20576.57</v>
      </c>
      <c r="N18" s="545">
        <v>7</v>
      </c>
      <c r="O18" s="547">
        <v>17715.67</v>
      </c>
      <c r="P18" s="545">
        <v>7</v>
      </c>
      <c r="Q18" s="547">
        <v>17801.91</v>
      </c>
      <c r="R18" s="545">
        <v>7</v>
      </c>
      <c r="S18" s="547">
        <v>20576.57</v>
      </c>
      <c r="T18" s="542"/>
      <c r="U18" s="715"/>
      <c r="V18" s="541"/>
      <c r="W18" s="685"/>
      <c r="X18" s="541"/>
      <c r="Y18" s="541"/>
      <c r="Z18" s="541"/>
      <c r="AA18" s="541"/>
      <c r="AB18" s="543"/>
      <c r="AC18" s="543"/>
      <c r="AD18" s="541"/>
      <c r="AE18" s="541"/>
      <c r="AF18" s="541"/>
      <c r="AG18" s="541"/>
      <c r="AH18" s="541"/>
      <c r="AI18" s="541"/>
      <c r="AJ18" s="541"/>
      <c r="AK18" s="541"/>
      <c r="AL18" s="543"/>
      <c r="AM18" s="544"/>
      <c r="AN18" s="543"/>
      <c r="AO18" s="543"/>
      <c r="AP18" s="543"/>
      <c r="AQ18" s="543"/>
      <c r="AR18" s="543"/>
      <c r="AS18" s="543"/>
      <c r="AT18" s="543"/>
      <c r="AU18" s="543"/>
      <c r="AV18" s="543"/>
      <c r="AW18" s="543"/>
      <c r="AX18" s="541"/>
    </row>
    <row r="19" spans="2:52" s="257" customFormat="1" ht="20.25" customHeight="1">
      <c r="B19" s="242"/>
      <c r="C19" s="243" t="s">
        <v>39</v>
      </c>
      <c r="D19" s="244" t="s">
        <v>195</v>
      </c>
      <c r="E19" s="245" t="s">
        <v>196</v>
      </c>
      <c r="F19" s="459"/>
      <c r="G19" s="246" t="s">
        <v>38</v>
      </c>
      <c r="H19" s="246" t="s">
        <v>38</v>
      </c>
      <c r="I19" s="247"/>
      <c r="J19" s="247"/>
      <c r="K19" s="514"/>
      <c r="L19" s="247"/>
      <c r="M19" s="248"/>
      <c r="N19" s="247"/>
      <c r="O19" s="248"/>
      <c r="P19" s="247"/>
      <c r="Q19" s="248"/>
      <c r="R19" s="247"/>
      <c r="S19" s="248"/>
      <c r="T19" s="249" t="s">
        <v>212</v>
      </c>
      <c r="U19" s="686" t="s">
        <v>208</v>
      </c>
      <c r="V19" s="250" t="s">
        <v>213</v>
      </c>
      <c r="W19" s="686">
        <v>43803</v>
      </c>
      <c r="X19" s="252" t="s">
        <v>214</v>
      </c>
      <c r="Y19" s="251">
        <v>43816</v>
      </c>
      <c r="Z19" s="243"/>
      <c r="AA19" s="251"/>
      <c r="AB19" s="253">
        <v>17</v>
      </c>
      <c r="AC19" s="254">
        <v>1585.59</v>
      </c>
      <c r="AD19" s="255"/>
      <c r="AE19" s="254"/>
      <c r="AF19" s="255"/>
      <c r="AG19" s="254"/>
      <c r="AH19" s="255"/>
      <c r="AI19" s="254"/>
      <c r="AJ19" s="254"/>
      <c r="AK19" s="254"/>
      <c r="AL19" s="253">
        <f aca="true" t="shared" si="0" ref="AL19:AM25">AD19+AF19+AH19</f>
        <v>0</v>
      </c>
      <c r="AM19" s="668">
        <f t="shared" si="0"/>
        <v>0</v>
      </c>
      <c r="AN19" s="253">
        <f aca="true" t="shared" si="1" ref="AN19:AO88">AB19+AL19-AV19</f>
        <v>17</v>
      </c>
      <c r="AO19" s="254">
        <f t="shared" si="1"/>
        <v>1585.59</v>
      </c>
      <c r="AP19" s="253">
        <v>0</v>
      </c>
      <c r="AQ19" s="254">
        <v>0</v>
      </c>
      <c r="AR19" s="253"/>
      <c r="AS19" s="253"/>
      <c r="AT19" s="254">
        <v>93.27</v>
      </c>
      <c r="AU19" s="254">
        <f aca="true" t="shared" si="2" ref="AU19:AU93">AS19*AT19</f>
        <v>0</v>
      </c>
      <c r="AV19" s="253">
        <f aca="true" t="shared" si="3" ref="AV19:AV28">AP19+AR19-AS19</f>
        <v>0</v>
      </c>
      <c r="AW19" s="254">
        <f aca="true" t="shared" si="4" ref="AW19:AW27">AV19*AT19</f>
        <v>0</v>
      </c>
      <c r="AX19" s="370">
        <f aca="true" t="shared" si="5" ref="AX19:AX30">AV19</f>
        <v>0</v>
      </c>
      <c r="AY19" s="177">
        <f>AB19+AL19-AN19</f>
        <v>0</v>
      </c>
      <c r="AZ19" s="177">
        <f>AY19-SUM(AX19:AX19)</f>
        <v>0</v>
      </c>
    </row>
    <row r="20" spans="2:52" s="257" customFormat="1" ht="20.25" customHeight="1">
      <c r="B20" s="242"/>
      <c r="C20" s="243" t="s">
        <v>39</v>
      </c>
      <c r="D20" s="244" t="s">
        <v>195</v>
      </c>
      <c r="E20" s="245" t="s">
        <v>196</v>
      </c>
      <c r="F20" s="459"/>
      <c r="G20" s="246" t="s">
        <v>38</v>
      </c>
      <c r="H20" s="246" t="s">
        <v>38</v>
      </c>
      <c r="I20" s="247"/>
      <c r="J20" s="247"/>
      <c r="K20" s="514"/>
      <c r="L20" s="247"/>
      <c r="M20" s="248"/>
      <c r="N20" s="247"/>
      <c r="O20" s="248"/>
      <c r="P20" s="247"/>
      <c r="Q20" s="248"/>
      <c r="R20" s="247"/>
      <c r="S20" s="248"/>
      <c r="T20" s="249" t="s">
        <v>212</v>
      </c>
      <c r="U20" s="686" t="s">
        <v>208</v>
      </c>
      <c r="V20" s="250" t="s">
        <v>230</v>
      </c>
      <c r="W20" s="686">
        <v>43808</v>
      </c>
      <c r="X20" s="252" t="s">
        <v>231</v>
      </c>
      <c r="Y20" s="251">
        <v>43838</v>
      </c>
      <c r="Z20" s="243"/>
      <c r="AA20" s="251"/>
      <c r="AB20" s="253">
        <v>0</v>
      </c>
      <c r="AC20" s="254">
        <v>0</v>
      </c>
      <c r="AD20" s="255"/>
      <c r="AE20" s="254"/>
      <c r="AF20" s="255"/>
      <c r="AG20" s="254"/>
      <c r="AH20" s="255">
        <v>75</v>
      </c>
      <c r="AI20" s="254">
        <v>6691.5</v>
      </c>
      <c r="AJ20" s="254"/>
      <c r="AK20" s="254"/>
      <c r="AL20" s="253">
        <f t="shared" si="0"/>
        <v>75</v>
      </c>
      <c r="AM20" s="668">
        <f t="shared" si="0"/>
        <v>6691.5</v>
      </c>
      <c r="AN20" s="253">
        <f t="shared" si="1"/>
        <v>75</v>
      </c>
      <c r="AO20" s="254">
        <f t="shared" si="1"/>
        <v>6691.5</v>
      </c>
      <c r="AP20" s="253">
        <v>0</v>
      </c>
      <c r="AQ20" s="254">
        <v>0</v>
      </c>
      <c r="AR20" s="253"/>
      <c r="AS20" s="253"/>
      <c r="AT20" s="254">
        <v>89.22</v>
      </c>
      <c r="AU20" s="254">
        <f t="shared" si="2"/>
        <v>0</v>
      </c>
      <c r="AV20" s="253">
        <f t="shared" si="3"/>
        <v>0</v>
      </c>
      <c r="AW20" s="254">
        <f t="shared" si="4"/>
        <v>0</v>
      </c>
      <c r="AX20" s="370">
        <f t="shared" si="5"/>
        <v>0</v>
      </c>
      <c r="AY20" s="177">
        <f aca="true" t="shared" si="6" ref="AY20:AY95">AB20+AL20-AN20</f>
        <v>0</v>
      </c>
      <c r="AZ20" s="177">
        <f aca="true" t="shared" si="7" ref="AZ20:AZ83">AY20-SUM(AX20:AX20)</f>
        <v>0</v>
      </c>
    </row>
    <row r="21" spans="2:52" s="210" customFormat="1" ht="20.25" customHeight="1">
      <c r="B21" s="195"/>
      <c r="C21" s="196" t="s">
        <v>39</v>
      </c>
      <c r="D21" s="197" t="s">
        <v>236</v>
      </c>
      <c r="E21" s="198" t="s">
        <v>235</v>
      </c>
      <c r="F21" s="460"/>
      <c r="G21" s="199" t="s">
        <v>38</v>
      </c>
      <c r="H21" s="199" t="s">
        <v>38</v>
      </c>
      <c r="I21" s="200">
        <v>6</v>
      </c>
      <c r="J21" s="200">
        <v>4</v>
      </c>
      <c r="K21" s="515">
        <v>1361.5</v>
      </c>
      <c r="L21" s="200">
        <v>24</v>
      </c>
      <c r="M21" s="201">
        <v>32676.96</v>
      </c>
      <c r="N21" s="200"/>
      <c r="O21" s="201"/>
      <c r="P21" s="200">
        <v>8</v>
      </c>
      <c r="Q21" s="201">
        <v>23446.56</v>
      </c>
      <c r="R21" s="200">
        <v>8</v>
      </c>
      <c r="S21" s="201">
        <v>10892.32</v>
      </c>
      <c r="T21" s="202" t="s">
        <v>238</v>
      </c>
      <c r="U21" s="687" t="s">
        <v>190</v>
      </c>
      <c r="V21" s="203" t="s">
        <v>233</v>
      </c>
      <c r="W21" s="687">
        <v>43808</v>
      </c>
      <c r="X21" s="205" t="s">
        <v>234</v>
      </c>
      <c r="Y21" s="204">
        <v>43838</v>
      </c>
      <c r="Z21" s="196"/>
      <c r="AA21" s="204"/>
      <c r="AB21" s="206">
        <v>0</v>
      </c>
      <c r="AC21" s="207">
        <v>0</v>
      </c>
      <c r="AD21" s="208"/>
      <c r="AE21" s="207"/>
      <c r="AF21" s="208"/>
      <c r="AG21" s="207"/>
      <c r="AH21" s="208">
        <v>8</v>
      </c>
      <c r="AI21" s="207">
        <v>3191.76</v>
      </c>
      <c r="AJ21" s="207"/>
      <c r="AK21" s="207"/>
      <c r="AL21" s="206">
        <f t="shared" si="0"/>
        <v>8</v>
      </c>
      <c r="AM21" s="416">
        <f t="shared" si="0"/>
        <v>3191.76</v>
      </c>
      <c r="AN21" s="206">
        <f t="shared" si="1"/>
        <v>8</v>
      </c>
      <c r="AO21" s="207">
        <f t="shared" si="1"/>
        <v>3191.76</v>
      </c>
      <c r="AP21" s="206">
        <v>0</v>
      </c>
      <c r="AQ21" s="207">
        <v>0</v>
      </c>
      <c r="AR21" s="206"/>
      <c r="AS21" s="206"/>
      <c r="AT21" s="207">
        <v>398.97</v>
      </c>
      <c r="AU21" s="207">
        <f t="shared" si="2"/>
        <v>0</v>
      </c>
      <c r="AV21" s="206">
        <f t="shared" si="3"/>
        <v>0</v>
      </c>
      <c r="AW21" s="207">
        <f t="shared" si="4"/>
        <v>0</v>
      </c>
      <c r="AX21" s="206">
        <f t="shared" si="5"/>
        <v>0</v>
      </c>
      <c r="AY21" s="177">
        <f t="shared" si="6"/>
        <v>0</v>
      </c>
      <c r="AZ21" s="177">
        <f t="shared" si="7"/>
        <v>0</v>
      </c>
    </row>
    <row r="22" spans="2:52" s="210" customFormat="1" ht="20.25" customHeight="1">
      <c r="B22" s="195"/>
      <c r="C22" s="196" t="s">
        <v>39</v>
      </c>
      <c r="D22" s="197" t="s">
        <v>236</v>
      </c>
      <c r="E22" s="198" t="s">
        <v>235</v>
      </c>
      <c r="F22" s="460" t="s">
        <v>356</v>
      </c>
      <c r="G22" s="199" t="s">
        <v>38</v>
      </c>
      <c r="H22" s="199" t="s">
        <v>38</v>
      </c>
      <c r="I22" s="200"/>
      <c r="J22" s="200"/>
      <c r="K22" s="515"/>
      <c r="L22" s="200"/>
      <c r="M22" s="201"/>
      <c r="N22" s="200"/>
      <c r="O22" s="201"/>
      <c r="P22" s="200"/>
      <c r="Q22" s="201"/>
      <c r="R22" s="200"/>
      <c r="S22" s="201"/>
      <c r="T22" s="202" t="s">
        <v>352</v>
      </c>
      <c r="U22" s="687" t="s">
        <v>353</v>
      </c>
      <c r="V22" s="203" t="s">
        <v>354</v>
      </c>
      <c r="W22" s="687">
        <v>43885</v>
      </c>
      <c r="X22" s="205" t="s">
        <v>355</v>
      </c>
      <c r="Y22" s="204">
        <v>43924</v>
      </c>
      <c r="Z22" s="196"/>
      <c r="AA22" s="204"/>
      <c r="AB22" s="206">
        <v>0</v>
      </c>
      <c r="AC22" s="207">
        <v>0</v>
      </c>
      <c r="AD22" s="208"/>
      <c r="AE22" s="207"/>
      <c r="AF22" s="208">
        <v>159</v>
      </c>
      <c r="AG22" s="207">
        <v>69241.32</v>
      </c>
      <c r="AH22" s="208"/>
      <c r="AI22" s="207"/>
      <c r="AJ22" s="207"/>
      <c r="AK22" s="207"/>
      <c r="AL22" s="206">
        <f aca="true" t="shared" si="8" ref="AL22:AM24">AD22+AF22+AH22</f>
        <v>159</v>
      </c>
      <c r="AM22" s="416">
        <f t="shared" si="8"/>
        <v>69241.32</v>
      </c>
      <c r="AN22" s="206">
        <f aca="true" t="shared" si="9" ref="AN22:AO24">AB22+AL22-AV22</f>
        <v>12</v>
      </c>
      <c r="AO22" s="207">
        <f t="shared" si="9"/>
        <v>5225.760000000002</v>
      </c>
      <c r="AP22" s="206">
        <v>159</v>
      </c>
      <c r="AQ22" s="207">
        <v>69241.32</v>
      </c>
      <c r="AR22" s="206"/>
      <c r="AS22" s="206">
        <v>12</v>
      </c>
      <c r="AT22" s="207">
        <v>435.48</v>
      </c>
      <c r="AU22" s="207">
        <f t="shared" si="2"/>
        <v>5225.76</v>
      </c>
      <c r="AV22" s="206">
        <f t="shared" si="3"/>
        <v>147</v>
      </c>
      <c r="AW22" s="207">
        <f t="shared" si="4"/>
        <v>64015.560000000005</v>
      </c>
      <c r="AX22" s="367">
        <f t="shared" si="5"/>
        <v>147</v>
      </c>
      <c r="AY22" s="177">
        <f t="shared" si="6"/>
        <v>147</v>
      </c>
      <c r="AZ22" s="177">
        <f t="shared" si="7"/>
        <v>0</v>
      </c>
    </row>
    <row r="23" spans="2:52" s="210" customFormat="1" ht="20.25" customHeight="1">
      <c r="B23" s="195"/>
      <c r="C23" s="196" t="s">
        <v>39</v>
      </c>
      <c r="D23" s="197" t="s">
        <v>236</v>
      </c>
      <c r="E23" s="198" t="s">
        <v>235</v>
      </c>
      <c r="F23" s="460" t="s">
        <v>356</v>
      </c>
      <c r="G23" s="199" t="s">
        <v>38</v>
      </c>
      <c r="H23" s="199" t="s">
        <v>38</v>
      </c>
      <c r="I23" s="200"/>
      <c r="J23" s="200"/>
      <c r="K23" s="515"/>
      <c r="L23" s="200"/>
      <c r="M23" s="201"/>
      <c r="N23" s="200"/>
      <c r="O23" s="201"/>
      <c r="P23" s="200"/>
      <c r="Q23" s="201"/>
      <c r="R23" s="200"/>
      <c r="S23" s="201"/>
      <c r="T23" s="202" t="s">
        <v>238</v>
      </c>
      <c r="U23" s="687" t="s">
        <v>190</v>
      </c>
      <c r="V23" s="203" t="s">
        <v>375</v>
      </c>
      <c r="W23" s="687">
        <v>43920</v>
      </c>
      <c r="X23" s="205" t="s">
        <v>376</v>
      </c>
      <c r="Y23" s="204">
        <v>43938</v>
      </c>
      <c r="Z23" s="196"/>
      <c r="AA23" s="204"/>
      <c r="AB23" s="206">
        <v>0</v>
      </c>
      <c r="AC23" s="207">
        <v>0</v>
      </c>
      <c r="AD23" s="208"/>
      <c r="AE23" s="207"/>
      <c r="AF23" s="208"/>
      <c r="AG23" s="207"/>
      <c r="AH23" s="208">
        <v>11</v>
      </c>
      <c r="AI23" s="207">
        <v>4388.67</v>
      </c>
      <c r="AJ23" s="207"/>
      <c r="AK23" s="207"/>
      <c r="AL23" s="206">
        <f t="shared" si="8"/>
        <v>11</v>
      </c>
      <c r="AM23" s="416">
        <f t="shared" si="8"/>
        <v>4388.67</v>
      </c>
      <c r="AN23" s="206">
        <f t="shared" si="9"/>
        <v>0</v>
      </c>
      <c r="AO23" s="207">
        <f t="shared" si="9"/>
        <v>0</v>
      </c>
      <c r="AP23" s="206">
        <v>11</v>
      </c>
      <c r="AQ23" s="207">
        <v>4388.67</v>
      </c>
      <c r="AR23" s="206"/>
      <c r="AS23" s="206"/>
      <c r="AT23" s="207">
        <v>398.97</v>
      </c>
      <c r="AU23" s="207">
        <f>AS23*AT23</f>
        <v>0</v>
      </c>
      <c r="AV23" s="206">
        <f>AP23+AR23-AS23</f>
        <v>11</v>
      </c>
      <c r="AW23" s="207">
        <f>AV23*AT23</f>
        <v>4388.67</v>
      </c>
      <c r="AX23" s="367">
        <f t="shared" si="5"/>
        <v>11</v>
      </c>
      <c r="AY23" s="177">
        <f t="shared" si="6"/>
        <v>11</v>
      </c>
      <c r="AZ23" s="177">
        <f t="shared" si="7"/>
        <v>0</v>
      </c>
    </row>
    <row r="24" spans="2:52" s="210" customFormat="1" ht="20.25" customHeight="1">
      <c r="B24" s="195"/>
      <c r="C24" s="196" t="s">
        <v>39</v>
      </c>
      <c r="D24" s="197" t="s">
        <v>236</v>
      </c>
      <c r="E24" s="198" t="s">
        <v>235</v>
      </c>
      <c r="F24" s="460" t="s">
        <v>356</v>
      </c>
      <c r="G24" s="199" t="s">
        <v>38</v>
      </c>
      <c r="H24" s="199" t="s">
        <v>38</v>
      </c>
      <c r="I24" s="200"/>
      <c r="J24" s="200"/>
      <c r="K24" s="515"/>
      <c r="L24" s="200"/>
      <c r="M24" s="201"/>
      <c r="N24" s="200"/>
      <c r="O24" s="201"/>
      <c r="P24" s="200"/>
      <c r="Q24" s="201"/>
      <c r="R24" s="200"/>
      <c r="S24" s="201"/>
      <c r="T24" s="202" t="s">
        <v>238</v>
      </c>
      <c r="U24" s="687" t="s">
        <v>190</v>
      </c>
      <c r="V24" s="203" t="s">
        <v>426</v>
      </c>
      <c r="W24" s="687">
        <v>43955</v>
      </c>
      <c r="X24" s="205" t="s">
        <v>427</v>
      </c>
      <c r="Y24" s="204">
        <v>43983</v>
      </c>
      <c r="Z24" s="196"/>
      <c r="AA24" s="204"/>
      <c r="AB24" s="206">
        <v>0</v>
      </c>
      <c r="AC24" s="207">
        <v>0</v>
      </c>
      <c r="AD24" s="208"/>
      <c r="AE24" s="207"/>
      <c r="AF24" s="208">
        <v>12</v>
      </c>
      <c r="AG24" s="207">
        <v>5225.76</v>
      </c>
      <c r="AH24" s="208"/>
      <c r="AI24" s="207"/>
      <c r="AJ24" s="207"/>
      <c r="AK24" s="207"/>
      <c r="AL24" s="206">
        <f t="shared" si="8"/>
        <v>12</v>
      </c>
      <c r="AM24" s="416">
        <f t="shared" si="8"/>
        <v>5225.76</v>
      </c>
      <c r="AN24" s="206">
        <f t="shared" si="9"/>
        <v>0</v>
      </c>
      <c r="AO24" s="207">
        <f t="shared" si="9"/>
        <v>0</v>
      </c>
      <c r="AP24" s="206">
        <v>0</v>
      </c>
      <c r="AQ24" s="207">
        <v>4388.67</v>
      </c>
      <c r="AR24" s="206">
        <v>12</v>
      </c>
      <c r="AS24" s="206"/>
      <c r="AT24" s="207">
        <v>435.48</v>
      </c>
      <c r="AU24" s="207">
        <f>AS24*AT24</f>
        <v>0</v>
      </c>
      <c r="AV24" s="206">
        <f>AP24+AR24-AS24</f>
        <v>12</v>
      </c>
      <c r="AW24" s="207">
        <f>AV24*AT24</f>
        <v>5225.76</v>
      </c>
      <c r="AX24" s="367">
        <v>12</v>
      </c>
      <c r="AY24" s="177">
        <f>AB24+AL24-AN24</f>
        <v>12</v>
      </c>
      <c r="AZ24" s="177">
        <f t="shared" si="7"/>
        <v>0</v>
      </c>
    </row>
    <row r="25" spans="2:52" s="300" customFormat="1" ht="20.25" customHeight="1">
      <c r="B25" s="289"/>
      <c r="C25" s="290" t="s">
        <v>39</v>
      </c>
      <c r="D25" s="583" t="s">
        <v>237</v>
      </c>
      <c r="E25" s="291" t="s">
        <v>235</v>
      </c>
      <c r="F25" s="474"/>
      <c r="G25" s="292" t="s">
        <v>38</v>
      </c>
      <c r="H25" s="292" t="s">
        <v>38</v>
      </c>
      <c r="I25" s="293">
        <v>5</v>
      </c>
      <c r="J25" s="293">
        <v>4</v>
      </c>
      <c r="K25" s="529">
        <v>5190.9</v>
      </c>
      <c r="L25" s="293">
        <v>21</v>
      </c>
      <c r="M25" s="294">
        <v>109008.27</v>
      </c>
      <c r="N25" s="293"/>
      <c r="O25" s="294"/>
      <c r="P25" s="293">
        <v>10</v>
      </c>
      <c r="Q25" s="294">
        <v>124293.2</v>
      </c>
      <c r="R25" s="293">
        <v>20</v>
      </c>
      <c r="S25" s="294">
        <v>103317.4</v>
      </c>
      <c r="T25" s="584" t="s">
        <v>239</v>
      </c>
      <c r="U25" s="680" t="s">
        <v>190</v>
      </c>
      <c r="V25" s="295" t="s">
        <v>233</v>
      </c>
      <c r="W25" s="680">
        <v>43808</v>
      </c>
      <c r="X25" s="301" t="s">
        <v>234</v>
      </c>
      <c r="Y25" s="296">
        <v>43838</v>
      </c>
      <c r="Z25" s="290"/>
      <c r="AA25" s="296"/>
      <c r="AB25" s="297">
        <v>0</v>
      </c>
      <c r="AC25" s="298">
        <v>0</v>
      </c>
      <c r="AD25" s="299"/>
      <c r="AE25" s="298"/>
      <c r="AF25" s="299"/>
      <c r="AG25" s="298"/>
      <c r="AH25" s="299">
        <v>77</v>
      </c>
      <c r="AI25" s="298">
        <v>70401.87</v>
      </c>
      <c r="AJ25" s="298"/>
      <c r="AK25" s="298"/>
      <c r="AL25" s="297">
        <f t="shared" si="0"/>
        <v>77</v>
      </c>
      <c r="AM25" s="669">
        <f t="shared" si="0"/>
        <v>70401.87</v>
      </c>
      <c r="AN25" s="297">
        <f t="shared" si="1"/>
        <v>77</v>
      </c>
      <c r="AO25" s="298">
        <f t="shared" si="1"/>
        <v>70401.87</v>
      </c>
      <c r="AP25" s="297">
        <v>8</v>
      </c>
      <c r="AQ25" s="298">
        <v>7314.48</v>
      </c>
      <c r="AR25" s="297"/>
      <c r="AS25" s="297">
        <v>8</v>
      </c>
      <c r="AT25" s="298">
        <v>914.31</v>
      </c>
      <c r="AU25" s="298">
        <f t="shared" si="2"/>
        <v>7314.48</v>
      </c>
      <c r="AV25" s="297">
        <f t="shared" si="3"/>
        <v>0</v>
      </c>
      <c r="AW25" s="298">
        <f t="shared" si="4"/>
        <v>0</v>
      </c>
      <c r="AX25" s="297">
        <f t="shared" si="5"/>
        <v>0</v>
      </c>
      <c r="AY25" s="177">
        <f t="shared" si="6"/>
        <v>0</v>
      </c>
      <c r="AZ25" s="177">
        <f t="shared" si="7"/>
        <v>0</v>
      </c>
    </row>
    <row r="26" spans="2:52" s="300" customFormat="1" ht="20.25" customHeight="1">
      <c r="B26" s="289"/>
      <c r="C26" s="290" t="s">
        <v>39</v>
      </c>
      <c r="D26" s="583" t="s">
        <v>237</v>
      </c>
      <c r="E26" s="291" t="s">
        <v>235</v>
      </c>
      <c r="F26" s="474" t="s">
        <v>356</v>
      </c>
      <c r="G26" s="292" t="s">
        <v>38</v>
      </c>
      <c r="H26" s="292" t="s">
        <v>38</v>
      </c>
      <c r="I26" s="293"/>
      <c r="J26" s="293"/>
      <c r="K26" s="529"/>
      <c r="L26" s="293"/>
      <c r="M26" s="294"/>
      <c r="N26" s="293"/>
      <c r="O26" s="294"/>
      <c r="P26" s="293"/>
      <c r="Q26" s="294"/>
      <c r="R26" s="293"/>
      <c r="S26" s="294"/>
      <c r="T26" s="584" t="s">
        <v>357</v>
      </c>
      <c r="U26" s="680" t="s">
        <v>178</v>
      </c>
      <c r="V26" s="295" t="s">
        <v>354</v>
      </c>
      <c r="W26" s="680">
        <v>43885</v>
      </c>
      <c r="X26" s="301" t="s">
        <v>355</v>
      </c>
      <c r="Y26" s="296">
        <v>43924</v>
      </c>
      <c r="Z26" s="290"/>
      <c r="AA26" s="296"/>
      <c r="AB26" s="297">
        <v>0</v>
      </c>
      <c r="AC26" s="298">
        <v>0</v>
      </c>
      <c r="AD26" s="299"/>
      <c r="AE26" s="298"/>
      <c r="AF26" s="299">
        <v>137</v>
      </c>
      <c r="AG26" s="298">
        <v>131252.85</v>
      </c>
      <c r="AH26" s="299"/>
      <c r="AI26" s="298"/>
      <c r="AJ26" s="298"/>
      <c r="AK26" s="298"/>
      <c r="AL26" s="297">
        <f>AD26+AF26+AH26</f>
        <v>137</v>
      </c>
      <c r="AM26" s="669">
        <f>AE26+AG26+AI26</f>
        <v>131252.85</v>
      </c>
      <c r="AN26" s="297">
        <f>AB26+AL26-AV26</f>
        <v>18</v>
      </c>
      <c r="AO26" s="298">
        <f>AC26+AM26-AW26</f>
        <v>17244.90000000001</v>
      </c>
      <c r="AP26" s="297">
        <v>137</v>
      </c>
      <c r="AQ26" s="298">
        <v>131252.85</v>
      </c>
      <c r="AR26" s="297"/>
      <c r="AS26" s="297">
        <v>18</v>
      </c>
      <c r="AT26" s="298">
        <v>958.05</v>
      </c>
      <c r="AU26" s="298">
        <f t="shared" si="2"/>
        <v>17244.899999999998</v>
      </c>
      <c r="AV26" s="297">
        <f t="shared" si="3"/>
        <v>119</v>
      </c>
      <c r="AW26" s="298">
        <f t="shared" si="4"/>
        <v>114007.95</v>
      </c>
      <c r="AX26" s="372">
        <f t="shared" si="5"/>
        <v>119</v>
      </c>
      <c r="AY26" s="177">
        <f t="shared" si="6"/>
        <v>119</v>
      </c>
      <c r="AZ26" s="177">
        <f t="shared" si="7"/>
        <v>0</v>
      </c>
    </row>
    <row r="27" spans="2:52" s="300" customFormat="1" ht="20.25" customHeight="1">
      <c r="B27" s="289"/>
      <c r="C27" s="290" t="s">
        <v>39</v>
      </c>
      <c r="D27" s="583" t="s">
        <v>237</v>
      </c>
      <c r="E27" s="291" t="s">
        <v>235</v>
      </c>
      <c r="F27" s="474" t="s">
        <v>356</v>
      </c>
      <c r="G27" s="292" t="s">
        <v>38</v>
      </c>
      <c r="H27" s="292" t="s">
        <v>38</v>
      </c>
      <c r="I27" s="293"/>
      <c r="J27" s="293"/>
      <c r="K27" s="529"/>
      <c r="L27" s="293"/>
      <c r="M27" s="294"/>
      <c r="N27" s="293"/>
      <c r="O27" s="294"/>
      <c r="P27" s="293"/>
      <c r="Q27" s="294"/>
      <c r="R27" s="293"/>
      <c r="S27" s="294"/>
      <c r="T27" s="584" t="s">
        <v>357</v>
      </c>
      <c r="U27" s="680" t="s">
        <v>178</v>
      </c>
      <c r="V27" s="295" t="s">
        <v>375</v>
      </c>
      <c r="W27" s="680">
        <v>43920</v>
      </c>
      <c r="X27" s="301" t="s">
        <v>376</v>
      </c>
      <c r="Y27" s="296">
        <v>43938</v>
      </c>
      <c r="Z27" s="290"/>
      <c r="AA27" s="296"/>
      <c r="AB27" s="297">
        <v>0</v>
      </c>
      <c r="AC27" s="298">
        <v>0</v>
      </c>
      <c r="AD27" s="299"/>
      <c r="AE27" s="298"/>
      <c r="AF27" s="299"/>
      <c r="AG27" s="298"/>
      <c r="AH27" s="299">
        <v>16</v>
      </c>
      <c r="AI27" s="298">
        <v>14628.96</v>
      </c>
      <c r="AJ27" s="298"/>
      <c r="AK27" s="298"/>
      <c r="AL27" s="297">
        <f>AD27+AF27+AH27</f>
        <v>16</v>
      </c>
      <c r="AM27" s="669">
        <f>AE27+AG27+AI27</f>
        <v>14628.96</v>
      </c>
      <c r="AN27" s="297">
        <f>AB27+AL27-AV27</f>
        <v>0</v>
      </c>
      <c r="AO27" s="298">
        <f>AC27+AM27-AW27</f>
        <v>0</v>
      </c>
      <c r="AP27" s="297">
        <v>16</v>
      </c>
      <c r="AQ27" s="298">
        <v>14628.96</v>
      </c>
      <c r="AR27" s="297"/>
      <c r="AS27" s="297"/>
      <c r="AT27" s="298">
        <v>914.31</v>
      </c>
      <c r="AU27" s="298">
        <f t="shared" si="2"/>
        <v>0</v>
      </c>
      <c r="AV27" s="297">
        <f t="shared" si="3"/>
        <v>16</v>
      </c>
      <c r="AW27" s="298">
        <f t="shared" si="4"/>
        <v>14628.96</v>
      </c>
      <c r="AX27" s="372">
        <f>AV27</f>
        <v>16</v>
      </c>
      <c r="AY27" s="177">
        <f t="shared" si="6"/>
        <v>16</v>
      </c>
      <c r="AZ27" s="177">
        <f t="shared" si="7"/>
        <v>0</v>
      </c>
    </row>
    <row r="28" spans="2:52" s="161" customFormat="1" ht="20.25" customHeight="1">
      <c r="B28" s="146"/>
      <c r="C28" s="147" t="s">
        <v>39</v>
      </c>
      <c r="D28" s="148" t="s">
        <v>170</v>
      </c>
      <c r="E28" s="149" t="s">
        <v>129</v>
      </c>
      <c r="F28" s="461"/>
      <c r="G28" s="150" t="s">
        <v>38</v>
      </c>
      <c r="H28" s="150" t="s">
        <v>38</v>
      </c>
      <c r="I28" s="151"/>
      <c r="J28" s="151"/>
      <c r="K28" s="516"/>
      <c r="L28" s="151"/>
      <c r="M28" s="152"/>
      <c r="N28" s="151"/>
      <c r="O28" s="152"/>
      <c r="P28" s="151"/>
      <c r="Q28" s="152"/>
      <c r="R28" s="151"/>
      <c r="S28" s="152"/>
      <c r="T28" s="153" t="s">
        <v>189</v>
      </c>
      <c r="U28" s="688" t="s">
        <v>190</v>
      </c>
      <c r="V28" s="154" t="s">
        <v>187</v>
      </c>
      <c r="W28" s="688">
        <v>43727</v>
      </c>
      <c r="X28" s="156" t="s">
        <v>188</v>
      </c>
      <c r="Y28" s="155">
        <v>43746</v>
      </c>
      <c r="Z28" s="147"/>
      <c r="AA28" s="155"/>
      <c r="AB28" s="157">
        <v>3</v>
      </c>
      <c r="AC28" s="158">
        <v>2742.9300000000003</v>
      </c>
      <c r="AD28" s="159"/>
      <c r="AE28" s="158"/>
      <c r="AF28" s="159"/>
      <c r="AG28" s="158"/>
      <c r="AH28" s="159"/>
      <c r="AI28" s="158"/>
      <c r="AJ28" s="158"/>
      <c r="AK28" s="158"/>
      <c r="AL28" s="157">
        <f aca="true" t="shared" si="10" ref="AL28:AM39">AD28+AF28+AH28+AJ28</f>
        <v>0</v>
      </c>
      <c r="AM28" s="395">
        <f t="shared" si="10"/>
        <v>0</v>
      </c>
      <c r="AN28" s="157">
        <f t="shared" si="1"/>
        <v>3</v>
      </c>
      <c r="AO28" s="158">
        <f t="shared" si="1"/>
        <v>2742.9300000000003</v>
      </c>
      <c r="AP28" s="157">
        <v>0</v>
      </c>
      <c r="AQ28" s="158">
        <v>0</v>
      </c>
      <c r="AR28" s="157"/>
      <c r="AS28" s="157"/>
      <c r="AT28" s="158">
        <v>914.3100000000001</v>
      </c>
      <c r="AU28" s="158">
        <f t="shared" si="2"/>
        <v>0</v>
      </c>
      <c r="AV28" s="157">
        <f t="shared" si="3"/>
        <v>0</v>
      </c>
      <c r="AW28" s="158">
        <f>AT28*AV28</f>
        <v>0</v>
      </c>
      <c r="AX28" s="157">
        <f t="shared" si="5"/>
        <v>0</v>
      </c>
      <c r="AY28" s="177">
        <f t="shared" si="6"/>
        <v>0</v>
      </c>
      <c r="AZ28" s="177">
        <f t="shared" si="7"/>
        <v>0</v>
      </c>
    </row>
    <row r="29" spans="2:52" s="240" customFormat="1" ht="20.25" customHeight="1">
      <c r="B29" s="226"/>
      <c r="C29" s="227" t="s">
        <v>39</v>
      </c>
      <c r="D29" s="228" t="s">
        <v>128</v>
      </c>
      <c r="E29" s="229" t="s">
        <v>129</v>
      </c>
      <c r="F29" s="462"/>
      <c r="G29" s="230" t="s">
        <v>38</v>
      </c>
      <c r="H29" s="230" t="s">
        <v>38</v>
      </c>
      <c r="I29" s="231"/>
      <c r="J29" s="231"/>
      <c r="K29" s="517"/>
      <c r="L29" s="231"/>
      <c r="M29" s="232"/>
      <c r="N29" s="231"/>
      <c r="O29" s="232"/>
      <c r="P29" s="231"/>
      <c r="Q29" s="232"/>
      <c r="R29" s="231"/>
      <c r="S29" s="232"/>
      <c r="T29" s="233" t="s">
        <v>174</v>
      </c>
      <c r="U29" s="689" t="s">
        <v>175</v>
      </c>
      <c r="V29" s="234" t="s">
        <v>171</v>
      </c>
      <c r="W29" s="689">
        <v>43704</v>
      </c>
      <c r="X29" s="241" t="s">
        <v>172</v>
      </c>
      <c r="Y29" s="235">
        <v>43711</v>
      </c>
      <c r="Z29" s="227" t="s">
        <v>173</v>
      </c>
      <c r="AA29" s="235">
        <v>43711</v>
      </c>
      <c r="AB29" s="236">
        <v>55</v>
      </c>
      <c r="AC29" s="237">
        <v>53335.15</v>
      </c>
      <c r="AD29" s="238"/>
      <c r="AE29" s="237"/>
      <c r="AF29" s="238"/>
      <c r="AG29" s="237"/>
      <c r="AH29" s="238"/>
      <c r="AI29" s="237"/>
      <c r="AJ29" s="237"/>
      <c r="AK29" s="237"/>
      <c r="AL29" s="236">
        <f t="shared" si="10"/>
        <v>0</v>
      </c>
      <c r="AM29" s="393">
        <f t="shared" si="10"/>
        <v>0</v>
      </c>
      <c r="AN29" s="236">
        <f t="shared" si="1"/>
        <v>55</v>
      </c>
      <c r="AO29" s="237">
        <f t="shared" si="1"/>
        <v>53335.15</v>
      </c>
      <c r="AP29" s="236">
        <v>0</v>
      </c>
      <c r="AQ29" s="237">
        <v>0</v>
      </c>
      <c r="AR29" s="236"/>
      <c r="AS29" s="236"/>
      <c r="AT29" s="237">
        <v>969.73</v>
      </c>
      <c r="AU29" s="237">
        <f t="shared" si="2"/>
        <v>0</v>
      </c>
      <c r="AV29" s="236">
        <f>AP29+AR29-AS29</f>
        <v>0</v>
      </c>
      <c r="AW29" s="237">
        <f>AT29*AV29</f>
        <v>0</v>
      </c>
      <c r="AX29" s="236">
        <f t="shared" si="5"/>
        <v>0</v>
      </c>
      <c r="AY29" s="177">
        <f t="shared" si="6"/>
        <v>0</v>
      </c>
      <c r="AZ29" s="177">
        <f t="shared" si="7"/>
        <v>0</v>
      </c>
    </row>
    <row r="30" spans="2:52" s="240" customFormat="1" ht="20.25" customHeight="1">
      <c r="B30" s="226"/>
      <c r="C30" s="227" t="s">
        <v>39</v>
      </c>
      <c r="D30" s="228" t="s">
        <v>128</v>
      </c>
      <c r="E30" s="229" t="s">
        <v>129</v>
      </c>
      <c r="F30" s="462"/>
      <c r="G30" s="230" t="s">
        <v>38</v>
      </c>
      <c r="H30" s="230" t="s">
        <v>38</v>
      </c>
      <c r="I30" s="231"/>
      <c r="J30" s="231"/>
      <c r="K30" s="517"/>
      <c r="L30" s="231"/>
      <c r="M30" s="232"/>
      <c r="N30" s="231"/>
      <c r="O30" s="232"/>
      <c r="P30" s="231"/>
      <c r="Q30" s="232"/>
      <c r="R30" s="231"/>
      <c r="S30" s="232"/>
      <c r="T30" s="233" t="s">
        <v>232</v>
      </c>
      <c r="U30" s="689" t="s">
        <v>175</v>
      </c>
      <c r="V30" s="234" t="s">
        <v>233</v>
      </c>
      <c r="W30" s="689">
        <v>43808</v>
      </c>
      <c r="X30" s="241" t="s">
        <v>234</v>
      </c>
      <c r="Y30" s="235">
        <v>43838</v>
      </c>
      <c r="Z30" s="227"/>
      <c r="AA30" s="235"/>
      <c r="AB30" s="236">
        <v>0</v>
      </c>
      <c r="AC30" s="237">
        <v>0</v>
      </c>
      <c r="AD30" s="238"/>
      <c r="AE30" s="237"/>
      <c r="AF30" s="238"/>
      <c r="AG30" s="237"/>
      <c r="AH30" s="238">
        <v>54</v>
      </c>
      <c r="AI30" s="237">
        <v>52365.42</v>
      </c>
      <c r="AJ30" s="237"/>
      <c r="AK30" s="237"/>
      <c r="AL30" s="236">
        <f t="shared" si="10"/>
        <v>54</v>
      </c>
      <c r="AM30" s="393">
        <f t="shared" si="10"/>
        <v>52365.42</v>
      </c>
      <c r="AN30" s="236">
        <f t="shared" si="1"/>
        <v>26</v>
      </c>
      <c r="AO30" s="237">
        <f t="shared" si="1"/>
        <v>25212.979999999996</v>
      </c>
      <c r="AP30" s="236">
        <v>54</v>
      </c>
      <c r="AQ30" s="237">
        <v>52365.42</v>
      </c>
      <c r="AR30" s="236"/>
      <c r="AS30" s="236">
        <v>26</v>
      </c>
      <c r="AT30" s="237">
        <v>969.73</v>
      </c>
      <c r="AU30" s="237">
        <f>AS30*AT30</f>
        <v>25212.98</v>
      </c>
      <c r="AV30" s="236">
        <f>AP30+AR30-AS30</f>
        <v>28</v>
      </c>
      <c r="AW30" s="237">
        <f>AT30*AV30</f>
        <v>27152.440000000002</v>
      </c>
      <c r="AX30" s="383">
        <f t="shared" si="5"/>
        <v>28</v>
      </c>
      <c r="AY30" s="177">
        <f t="shared" si="6"/>
        <v>28</v>
      </c>
      <c r="AZ30" s="177">
        <f t="shared" si="7"/>
        <v>0</v>
      </c>
    </row>
    <row r="31" spans="2:52" s="492" customFormat="1" ht="20.25" customHeight="1" hidden="1">
      <c r="B31" s="493"/>
      <c r="C31" s="494"/>
      <c r="D31" s="495" t="s">
        <v>322</v>
      </c>
      <c r="E31" s="496" t="s">
        <v>80</v>
      </c>
      <c r="F31" s="497"/>
      <c r="G31" s="498" t="s">
        <v>38</v>
      </c>
      <c r="H31" s="498" t="s">
        <v>38</v>
      </c>
      <c r="I31" s="499"/>
      <c r="J31" s="499"/>
      <c r="K31" s="531"/>
      <c r="L31" s="499"/>
      <c r="M31" s="500"/>
      <c r="N31" s="499"/>
      <c r="O31" s="500"/>
      <c r="P31" s="499">
        <v>210</v>
      </c>
      <c r="Q31" s="500">
        <v>18883.2</v>
      </c>
      <c r="R31" s="499"/>
      <c r="S31" s="500"/>
      <c r="T31" s="501"/>
      <c r="U31" s="690"/>
      <c r="V31" s="502"/>
      <c r="W31" s="690"/>
      <c r="X31" s="504"/>
      <c r="Y31" s="503"/>
      <c r="Z31" s="494"/>
      <c r="AA31" s="503"/>
      <c r="AB31" s="505"/>
      <c r="AC31" s="506"/>
      <c r="AD31" s="507"/>
      <c r="AE31" s="506"/>
      <c r="AF31" s="507"/>
      <c r="AG31" s="506"/>
      <c r="AH31" s="507"/>
      <c r="AI31" s="506"/>
      <c r="AJ31" s="506"/>
      <c r="AK31" s="506"/>
      <c r="AL31" s="505"/>
      <c r="AM31" s="508"/>
      <c r="AN31" s="505"/>
      <c r="AO31" s="506"/>
      <c r="AP31" s="505"/>
      <c r="AQ31" s="506"/>
      <c r="AR31" s="505"/>
      <c r="AS31" s="505"/>
      <c r="AT31" s="506"/>
      <c r="AU31" s="506"/>
      <c r="AV31" s="505"/>
      <c r="AW31" s="506"/>
      <c r="AX31" s="505"/>
      <c r="AY31" s="177">
        <f t="shared" si="6"/>
        <v>0</v>
      </c>
      <c r="AZ31" s="177">
        <f t="shared" si="7"/>
        <v>0</v>
      </c>
    </row>
    <row r="32" spans="2:52" s="178" customFormat="1" ht="20.25" customHeight="1">
      <c r="B32" s="162"/>
      <c r="C32" s="163" t="s">
        <v>39</v>
      </c>
      <c r="D32" s="164" t="s">
        <v>176</v>
      </c>
      <c r="E32" s="165" t="s">
        <v>80</v>
      </c>
      <c r="F32" s="463"/>
      <c r="G32" s="166" t="s">
        <v>38</v>
      </c>
      <c r="H32" s="166" t="s">
        <v>38</v>
      </c>
      <c r="I32" s="167"/>
      <c r="J32" s="167"/>
      <c r="K32" s="518"/>
      <c r="L32" s="167"/>
      <c r="M32" s="168"/>
      <c r="N32" s="167"/>
      <c r="O32" s="168"/>
      <c r="P32" s="167"/>
      <c r="Q32" s="168"/>
      <c r="R32" s="167"/>
      <c r="S32" s="168"/>
      <c r="T32" s="170" t="s">
        <v>177</v>
      </c>
      <c r="U32" s="691" t="s">
        <v>178</v>
      </c>
      <c r="V32" s="171" t="s">
        <v>179</v>
      </c>
      <c r="W32" s="691">
        <v>43733</v>
      </c>
      <c r="X32" s="173" t="s">
        <v>180</v>
      </c>
      <c r="Y32" s="172">
        <v>43716</v>
      </c>
      <c r="Z32" s="163"/>
      <c r="AA32" s="172"/>
      <c r="AB32" s="174">
        <v>40</v>
      </c>
      <c r="AC32" s="175">
        <v>3646.3999999999996</v>
      </c>
      <c r="AD32" s="176"/>
      <c r="AE32" s="175"/>
      <c r="AF32" s="176"/>
      <c r="AG32" s="175"/>
      <c r="AH32" s="176"/>
      <c r="AI32" s="175"/>
      <c r="AJ32" s="175"/>
      <c r="AK32" s="175"/>
      <c r="AL32" s="174">
        <f t="shared" si="10"/>
        <v>0</v>
      </c>
      <c r="AM32" s="396">
        <f t="shared" si="10"/>
        <v>0</v>
      </c>
      <c r="AN32" s="174">
        <f t="shared" si="1"/>
        <v>40</v>
      </c>
      <c r="AO32" s="175">
        <f t="shared" si="1"/>
        <v>3646.3999999999996</v>
      </c>
      <c r="AP32" s="174">
        <v>0</v>
      </c>
      <c r="AQ32" s="175">
        <v>0</v>
      </c>
      <c r="AR32" s="174"/>
      <c r="AS32" s="174"/>
      <c r="AT32" s="175">
        <v>91.16</v>
      </c>
      <c r="AU32" s="175">
        <f>AS32*AT32</f>
        <v>0</v>
      </c>
      <c r="AV32" s="174">
        <f>AP32+AR32-AS32</f>
        <v>0</v>
      </c>
      <c r="AW32" s="175">
        <f>AT32*AV32</f>
        <v>0</v>
      </c>
      <c r="AX32" s="366">
        <f>AV32</f>
        <v>0</v>
      </c>
      <c r="AY32" s="177">
        <f t="shared" si="6"/>
        <v>0</v>
      </c>
      <c r="AZ32" s="177">
        <f t="shared" si="7"/>
        <v>0</v>
      </c>
    </row>
    <row r="33" spans="2:52" s="178" customFormat="1" ht="20.25" customHeight="1" hidden="1">
      <c r="B33" s="162"/>
      <c r="C33" s="163" t="s">
        <v>39</v>
      </c>
      <c r="D33" s="164" t="s">
        <v>176</v>
      </c>
      <c r="E33" s="165" t="s">
        <v>80</v>
      </c>
      <c r="F33" s="463"/>
      <c r="G33" s="166" t="s">
        <v>38</v>
      </c>
      <c r="H33" s="166" t="s">
        <v>38</v>
      </c>
      <c r="I33" s="167">
        <v>16</v>
      </c>
      <c r="J33" s="167">
        <v>12</v>
      </c>
      <c r="K33" s="518">
        <v>2978.4</v>
      </c>
      <c r="L33" s="167">
        <v>192</v>
      </c>
      <c r="M33" s="168">
        <v>571847.04</v>
      </c>
      <c r="N33" s="167">
        <v>22</v>
      </c>
      <c r="O33" s="168">
        <v>171650.16</v>
      </c>
      <c r="P33" s="167">
        <v>72</v>
      </c>
      <c r="Q33" s="168">
        <v>496308.96</v>
      </c>
      <c r="R33" s="167">
        <v>96</v>
      </c>
      <c r="S33" s="168">
        <v>286422.52</v>
      </c>
      <c r="T33" s="170"/>
      <c r="U33" s="691"/>
      <c r="V33" s="171"/>
      <c r="W33" s="691"/>
      <c r="X33" s="173"/>
      <c r="Y33" s="172"/>
      <c r="Z33" s="163"/>
      <c r="AA33" s="172"/>
      <c r="AB33" s="174"/>
      <c r="AC33" s="175"/>
      <c r="AD33" s="176"/>
      <c r="AE33" s="175"/>
      <c r="AF33" s="176"/>
      <c r="AG33" s="175"/>
      <c r="AH33" s="176"/>
      <c r="AI33" s="175"/>
      <c r="AJ33" s="175"/>
      <c r="AK33" s="175"/>
      <c r="AL33" s="174">
        <f>AD33+AF33+AH33+AJ33</f>
        <v>0</v>
      </c>
      <c r="AM33" s="396">
        <f>AE33+AG33+AI33+AK33</f>
        <v>0</v>
      </c>
      <c r="AN33" s="174">
        <f>AB33+AL33-AV33</f>
        <v>0</v>
      </c>
      <c r="AO33" s="175">
        <f>AC33+AM33-AW33</f>
        <v>0</v>
      </c>
      <c r="AP33" s="174"/>
      <c r="AQ33" s="175"/>
      <c r="AR33" s="174"/>
      <c r="AS33" s="174"/>
      <c r="AT33" s="175"/>
      <c r="AU33" s="175">
        <f>AS33*AT33</f>
        <v>0</v>
      </c>
      <c r="AV33" s="174">
        <f>AP33+AR33-AS33</f>
        <v>0</v>
      </c>
      <c r="AW33" s="175">
        <f>AT33*AV33</f>
        <v>0</v>
      </c>
      <c r="AX33" s="366">
        <f>AV33</f>
        <v>0</v>
      </c>
      <c r="AY33" s="177">
        <f t="shared" si="6"/>
        <v>0</v>
      </c>
      <c r="AZ33" s="177">
        <f t="shared" si="7"/>
        <v>0</v>
      </c>
    </row>
    <row r="34" spans="2:52" s="178" customFormat="1" ht="20.25" customHeight="1">
      <c r="B34" s="162"/>
      <c r="C34" s="163" t="s">
        <v>39</v>
      </c>
      <c r="D34" s="164" t="s">
        <v>176</v>
      </c>
      <c r="E34" s="165" t="s">
        <v>80</v>
      </c>
      <c r="F34" s="463" t="s">
        <v>416</v>
      </c>
      <c r="G34" s="166" t="s">
        <v>38</v>
      </c>
      <c r="H34" s="166" t="s">
        <v>38</v>
      </c>
      <c r="I34" s="167"/>
      <c r="J34" s="167"/>
      <c r="K34" s="518"/>
      <c r="L34" s="167"/>
      <c r="M34" s="168"/>
      <c r="N34" s="167"/>
      <c r="O34" s="168"/>
      <c r="P34" s="167"/>
      <c r="Q34" s="168"/>
      <c r="R34" s="167"/>
      <c r="S34" s="168"/>
      <c r="T34" s="170" t="s">
        <v>417</v>
      </c>
      <c r="U34" s="691">
        <v>44896</v>
      </c>
      <c r="V34" s="171" t="s">
        <v>418</v>
      </c>
      <c r="W34" s="691">
        <v>43951</v>
      </c>
      <c r="X34" s="173" t="s">
        <v>419</v>
      </c>
      <c r="Y34" s="172">
        <v>43992</v>
      </c>
      <c r="Z34" s="163"/>
      <c r="AA34" s="172"/>
      <c r="AB34" s="174">
        <v>0</v>
      </c>
      <c r="AC34" s="175">
        <v>0</v>
      </c>
      <c r="AD34" s="176"/>
      <c r="AE34" s="175"/>
      <c r="AF34" s="176"/>
      <c r="AG34" s="175"/>
      <c r="AH34" s="176">
        <v>60</v>
      </c>
      <c r="AI34" s="175">
        <v>5469.6</v>
      </c>
      <c r="AJ34" s="175"/>
      <c r="AK34" s="175"/>
      <c r="AL34" s="174">
        <f>AD34+AF34+AH34+AJ34</f>
        <v>60</v>
      </c>
      <c r="AM34" s="396">
        <f>AE34+AG34+AI34+AK34</f>
        <v>5469.6</v>
      </c>
      <c r="AN34" s="174">
        <f>AB34+AL34-AV34</f>
        <v>0</v>
      </c>
      <c r="AO34" s="175">
        <f>AC34+AM34-AW34</f>
        <v>0</v>
      </c>
      <c r="AP34" s="174">
        <v>0</v>
      </c>
      <c r="AQ34" s="175">
        <v>0</v>
      </c>
      <c r="AR34" s="174">
        <v>60</v>
      </c>
      <c r="AS34" s="174"/>
      <c r="AT34" s="175">
        <v>91.16</v>
      </c>
      <c r="AU34" s="175">
        <f>AS34*AT34</f>
        <v>0</v>
      </c>
      <c r="AV34" s="174">
        <f>AP34+AR34-AS34</f>
        <v>60</v>
      </c>
      <c r="AW34" s="175">
        <f>AT34*AV34</f>
        <v>5469.599999999999</v>
      </c>
      <c r="AX34" s="366">
        <f>AV34</f>
        <v>60</v>
      </c>
      <c r="AY34" s="177">
        <f t="shared" si="6"/>
        <v>60</v>
      </c>
      <c r="AZ34" s="177">
        <f t="shared" si="7"/>
        <v>0</v>
      </c>
    </row>
    <row r="35" spans="2:52" s="194" customFormat="1" ht="20.25" customHeight="1">
      <c r="B35" s="179"/>
      <c r="C35" s="180" t="s">
        <v>39</v>
      </c>
      <c r="D35" s="181" t="s">
        <v>78</v>
      </c>
      <c r="E35" s="182" t="s">
        <v>79</v>
      </c>
      <c r="F35" s="464"/>
      <c r="G35" s="183" t="s">
        <v>38</v>
      </c>
      <c r="H35" s="183" t="s">
        <v>38</v>
      </c>
      <c r="I35" s="184">
        <v>4</v>
      </c>
      <c r="J35" s="184">
        <v>24</v>
      </c>
      <c r="K35" s="519">
        <v>68.6</v>
      </c>
      <c r="L35" s="184">
        <v>96</v>
      </c>
      <c r="M35" s="185">
        <v>6589.44</v>
      </c>
      <c r="N35" s="184">
        <v>200</v>
      </c>
      <c r="O35" s="185">
        <v>19146</v>
      </c>
      <c r="P35" s="184">
        <v>150</v>
      </c>
      <c r="Q35" s="185">
        <v>9865.5</v>
      </c>
      <c r="R35" s="184">
        <v>90</v>
      </c>
      <c r="S35" s="185">
        <v>6177.6</v>
      </c>
      <c r="T35" s="186" t="s">
        <v>207</v>
      </c>
      <c r="U35" s="692" t="s">
        <v>208</v>
      </c>
      <c r="V35" s="187" t="s">
        <v>209</v>
      </c>
      <c r="W35" s="692">
        <v>43784</v>
      </c>
      <c r="X35" s="180" t="s">
        <v>210</v>
      </c>
      <c r="Y35" s="188">
        <v>43802</v>
      </c>
      <c r="Z35" s="180"/>
      <c r="AA35" s="188"/>
      <c r="AB35" s="190">
        <v>20</v>
      </c>
      <c r="AC35" s="191">
        <v>1551.6</v>
      </c>
      <c r="AD35" s="192"/>
      <c r="AE35" s="191"/>
      <c r="AF35" s="192"/>
      <c r="AG35" s="191"/>
      <c r="AH35" s="192"/>
      <c r="AI35" s="191"/>
      <c r="AJ35" s="191"/>
      <c r="AK35" s="191"/>
      <c r="AL35" s="190">
        <f t="shared" si="10"/>
        <v>0</v>
      </c>
      <c r="AM35" s="398">
        <f t="shared" si="10"/>
        <v>0</v>
      </c>
      <c r="AN35" s="190">
        <f t="shared" si="1"/>
        <v>20</v>
      </c>
      <c r="AO35" s="191">
        <f t="shared" si="1"/>
        <v>1551.6</v>
      </c>
      <c r="AP35" s="192">
        <v>0</v>
      </c>
      <c r="AQ35" s="191">
        <v>0</v>
      </c>
      <c r="AR35" s="192"/>
      <c r="AS35" s="190"/>
      <c r="AT35" s="191">
        <v>77.58</v>
      </c>
      <c r="AU35" s="191">
        <f t="shared" si="2"/>
        <v>0</v>
      </c>
      <c r="AV35" s="190">
        <f aca="true" t="shared" si="11" ref="AV35:AV62">AP35+AR35-AS35</f>
        <v>0</v>
      </c>
      <c r="AW35" s="191">
        <f>AV35*AT35</f>
        <v>0</v>
      </c>
      <c r="AX35" s="190">
        <f>AV35</f>
        <v>0</v>
      </c>
      <c r="AY35" s="177">
        <f t="shared" si="6"/>
        <v>0</v>
      </c>
      <c r="AZ35" s="177">
        <f t="shared" si="7"/>
        <v>0</v>
      </c>
    </row>
    <row r="36" spans="2:52" s="287" customFormat="1" ht="20.25" customHeight="1">
      <c r="B36" s="274"/>
      <c r="C36" s="275" t="s">
        <v>39</v>
      </c>
      <c r="D36" s="276" t="s">
        <v>240</v>
      </c>
      <c r="E36" s="277" t="s">
        <v>88</v>
      </c>
      <c r="F36" s="465"/>
      <c r="G36" s="278" t="s">
        <v>38</v>
      </c>
      <c r="H36" s="278" t="s">
        <v>38</v>
      </c>
      <c r="I36" s="279"/>
      <c r="J36" s="279"/>
      <c r="K36" s="520"/>
      <c r="L36" s="279"/>
      <c r="M36" s="280"/>
      <c r="N36" s="279"/>
      <c r="O36" s="280"/>
      <c r="P36" s="279"/>
      <c r="Q36" s="280"/>
      <c r="R36" s="279"/>
      <c r="S36" s="280"/>
      <c r="T36" s="281" t="s">
        <v>241</v>
      </c>
      <c r="U36" s="693" t="s">
        <v>175</v>
      </c>
      <c r="V36" s="282" t="s">
        <v>242</v>
      </c>
      <c r="W36" s="693">
        <v>43827</v>
      </c>
      <c r="X36" s="275" t="s">
        <v>243</v>
      </c>
      <c r="Y36" s="283">
        <v>43850</v>
      </c>
      <c r="Z36" s="275"/>
      <c r="AA36" s="283"/>
      <c r="AB36" s="284">
        <v>0</v>
      </c>
      <c r="AC36" s="285">
        <v>0</v>
      </c>
      <c r="AD36" s="286"/>
      <c r="AE36" s="285"/>
      <c r="AF36" s="286">
        <v>120</v>
      </c>
      <c r="AG36" s="285">
        <v>46489.2</v>
      </c>
      <c r="AH36" s="286"/>
      <c r="AI36" s="285"/>
      <c r="AJ36" s="285"/>
      <c r="AK36" s="285"/>
      <c r="AL36" s="284">
        <f t="shared" si="10"/>
        <v>120</v>
      </c>
      <c r="AM36" s="418">
        <f t="shared" si="10"/>
        <v>46489.2</v>
      </c>
      <c r="AN36" s="284">
        <f t="shared" si="1"/>
        <v>53</v>
      </c>
      <c r="AO36" s="285">
        <f>AC36+AM36-AW36</f>
        <v>20532.729999999996</v>
      </c>
      <c r="AP36" s="286">
        <v>85</v>
      </c>
      <c r="AQ36" s="285">
        <v>32929.85</v>
      </c>
      <c r="AR36" s="286"/>
      <c r="AS36" s="284">
        <v>18</v>
      </c>
      <c r="AT36" s="285">
        <v>387.41</v>
      </c>
      <c r="AU36" s="285">
        <f>AS36*AT36</f>
        <v>6973.38</v>
      </c>
      <c r="AV36" s="284">
        <f t="shared" si="11"/>
        <v>67</v>
      </c>
      <c r="AW36" s="285">
        <f>AV36*AT36</f>
        <v>25956.47</v>
      </c>
      <c r="AX36" s="374">
        <f>AV36</f>
        <v>67</v>
      </c>
      <c r="AY36" s="177">
        <f t="shared" si="6"/>
        <v>67</v>
      </c>
      <c r="AZ36" s="177">
        <f t="shared" si="7"/>
        <v>0</v>
      </c>
    </row>
    <row r="37" spans="2:52" s="194" customFormat="1" ht="20.25" customHeight="1">
      <c r="B37" s="179"/>
      <c r="C37" s="180" t="s">
        <v>39</v>
      </c>
      <c r="D37" s="181" t="s">
        <v>290</v>
      </c>
      <c r="E37" s="182" t="s">
        <v>88</v>
      </c>
      <c r="F37" s="464" t="s">
        <v>293</v>
      </c>
      <c r="G37" s="183" t="s">
        <v>59</v>
      </c>
      <c r="H37" s="183" t="s">
        <v>59</v>
      </c>
      <c r="I37" s="184"/>
      <c r="J37" s="184"/>
      <c r="K37" s="519"/>
      <c r="L37" s="184"/>
      <c r="M37" s="185"/>
      <c r="N37" s="184"/>
      <c r="O37" s="185"/>
      <c r="P37" s="184"/>
      <c r="Q37" s="185"/>
      <c r="R37" s="184"/>
      <c r="S37" s="185"/>
      <c r="T37" s="186" t="s">
        <v>294</v>
      </c>
      <c r="U37" s="692" t="s">
        <v>296</v>
      </c>
      <c r="V37" s="187" t="s">
        <v>298</v>
      </c>
      <c r="W37" s="692">
        <v>43854</v>
      </c>
      <c r="X37" s="180" t="s">
        <v>299</v>
      </c>
      <c r="Y37" s="188">
        <v>43872</v>
      </c>
      <c r="Z37" s="180"/>
      <c r="AA37" s="188"/>
      <c r="AB37" s="190">
        <v>0</v>
      </c>
      <c r="AC37" s="191">
        <v>0</v>
      </c>
      <c r="AD37" s="192"/>
      <c r="AE37" s="191"/>
      <c r="AF37" s="192"/>
      <c r="AG37" s="191"/>
      <c r="AH37" s="192">
        <v>70</v>
      </c>
      <c r="AI37" s="191">
        <v>4072.6</v>
      </c>
      <c r="AJ37" s="191"/>
      <c r="AK37" s="191"/>
      <c r="AL37" s="190">
        <f t="shared" si="10"/>
        <v>70</v>
      </c>
      <c r="AM37" s="398">
        <f t="shared" si="10"/>
        <v>4072.6</v>
      </c>
      <c r="AN37" s="190">
        <f>AB37+AL37-AV37</f>
        <v>0</v>
      </c>
      <c r="AO37" s="191">
        <f>AC37+AM37-AW37</f>
        <v>0</v>
      </c>
      <c r="AP37" s="192">
        <v>70</v>
      </c>
      <c r="AQ37" s="191">
        <v>4072.6</v>
      </c>
      <c r="AR37" s="190"/>
      <c r="AS37" s="190"/>
      <c r="AT37" s="191">
        <v>58.18</v>
      </c>
      <c r="AU37" s="191">
        <f>AS37*AT37</f>
        <v>0</v>
      </c>
      <c r="AV37" s="190">
        <f t="shared" si="11"/>
        <v>70</v>
      </c>
      <c r="AW37" s="191">
        <f>AV37*AT37</f>
        <v>4072.6</v>
      </c>
      <c r="AX37" s="368">
        <v>70</v>
      </c>
      <c r="AY37" s="177">
        <f t="shared" si="6"/>
        <v>70</v>
      </c>
      <c r="AZ37" s="177">
        <f t="shared" si="7"/>
        <v>0</v>
      </c>
    </row>
    <row r="38" spans="2:52" s="194" customFormat="1" ht="20.25" customHeight="1">
      <c r="B38" s="179"/>
      <c r="C38" s="180" t="s">
        <v>39</v>
      </c>
      <c r="D38" s="181" t="s">
        <v>291</v>
      </c>
      <c r="E38" s="182" t="s">
        <v>88</v>
      </c>
      <c r="F38" s="464" t="s">
        <v>292</v>
      </c>
      <c r="G38" s="183" t="s">
        <v>38</v>
      </c>
      <c r="H38" s="183" t="s">
        <v>38</v>
      </c>
      <c r="I38" s="184"/>
      <c r="J38" s="184"/>
      <c r="K38" s="519"/>
      <c r="L38" s="184"/>
      <c r="M38" s="185"/>
      <c r="N38" s="184"/>
      <c r="O38" s="185"/>
      <c r="P38" s="184"/>
      <c r="Q38" s="185"/>
      <c r="R38" s="184"/>
      <c r="S38" s="185"/>
      <c r="T38" s="186" t="s">
        <v>295</v>
      </c>
      <c r="U38" s="692" t="s">
        <v>297</v>
      </c>
      <c r="V38" s="187" t="s">
        <v>298</v>
      </c>
      <c r="W38" s="692">
        <v>43854</v>
      </c>
      <c r="X38" s="180" t="s">
        <v>299</v>
      </c>
      <c r="Y38" s="188">
        <v>43872</v>
      </c>
      <c r="Z38" s="180"/>
      <c r="AA38" s="188"/>
      <c r="AB38" s="190">
        <v>0</v>
      </c>
      <c r="AC38" s="191">
        <v>0</v>
      </c>
      <c r="AD38" s="192"/>
      <c r="AE38" s="191"/>
      <c r="AF38" s="192"/>
      <c r="AG38" s="191"/>
      <c r="AH38" s="192">
        <v>40</v>
      </c>
      <c r="AI38" s="191">
        <v>10827.6</v>
      </c>
      <c r="AJ38" s="191"/>
      <c r="AK38" s="191"/>
      <c r="AL38" s="190">
        <f t="shared" si="10"/>
        <v>40</v>
      </c>
      <c r="AM38" s="398">
        <f t="shared" si="10"/>
        <v>10827.6</v>
      </c>
      <c r="AN38" s="190">
        <f>AB38+AL38-AV38</f>
        <v>0</v>
      </c>
      <c r="AO38" s="191">
        <f>AC38+AM38-AW38</f>
        <v>0</v>
      </c>
      <c r="AP38" s="192">
        <v>40</v>
      </c>
      <c r="AQ38" s="191">
        <v>10827.6</v>
      </c>
      <c r="AR38" s="190"/>
      <c r="AS38" s="190"/>
      <c r="AT38" s="191">
        <v>270.69</v>
      </c>
      <c r="AU38" s="191">
        <f>AS38*AT38</f>
        <v>0</v>
      </c>
      <c r="AV38" s="190">
        <f t="shared" si="11"/>
        <v>40</v>
      </c>
      <c r="AW38" s="191">
        <f>AV38*AT38</f>
        <v>10827.6</v>
      </c>
      <c r="AX38" s="368">
        <v>40</v>
      </c>
      <c r="AY38" s="177">
        <f t="shared" si="6"/>
        <v>40</v>
      </c>
      <c r="AZ38" s="177">
        <f t="shared" si="7"/>
        <v>0</v>
      </c>
    </row>
    <row r="39" spans="2:52" s="644" customFormat="1" ht="20.25" customHeight="1">
      <c r="B39" s="645"/>
      <c r="C39" s="646" t="s">
        <v>39</v>
      </c>
      <c r="D39" s="647" t="s">
        <v>379</v>
      </c>
      <c r="E39" s="648" t="s">
        <v>55</v>
      </c>
      <c r="F39" s="649" t="s">
        <v>380</v>
      </c>
      <c r="G39" s="650" t="s">
        <v>381</v>
      </c>
      <c r="H39" s="650" t="s">
        <v>381</v>
      </c>
      <c r="I39" s="651"/>
      <c r="J39" s="651"/>
      <c r="K39" s="652"/>
      <c r="L39" s="651"/>
      <c r="M39" s="653"/>
      <c r="N39" s="651"/>
      <c r="O39" s="653"/>
      <c r="P39" s="651"/>
      <c r="Q39" s="653"/>
      <c r="R39" s="651"/>
      <c r="S39" s="653"/>
      <c r="T39" s="654" t="s">
        <v>382</v>
      </c>
      <c r="U39" s="694" t="s">
        <v>276</v>
      </c>
      <c r="V39" s="655" t="s">
        <v>375</v>
      </c>
      <c r="W39" s="694">
        <v>43920</v>
      </c>
      <c r="X39" s="646" t="s">
        <v>376</v>
      </c>
      <c r="Y39" s="656">
        <v>43948</v>
      </c>
      <c r="Z39" s="646"/>
      <c r="AA39" s="656"/>
      <c r="AB39" s="657">
        <v>0</v>
      </c>
      <c r="AC39" s="658">
        <v>0</v>
      </c>
      <c r="AD39" s="659"/>
      <c r="AE39" s="658"/>
      <c r="AF39" s="659"/>
      <c r="AG39" s="658"/>
      <c r="AH39" s="659">
        <v>17300</v>
      </c>
      <c r="AI39" s="658">
        <v>187878</v>
      </c>
      <c r="AJ39" s="658"/>
      <c r="AK39" s="658"/>
      <c r="AL39" s="657">
        <f t="shared" si="10"/>
        <v>17300</v>
      </c>
      <c r="AM39" s="660">
        <f t="shared" si="10"/>
        <v>187878</v>
      </c>
      <c r="AN39" s="657">
        <f>AB39+AL39-AV39</f>
        <v>0</v>
      </c>
      <c r="AO39" s="658">
        <f>AC39+AM39-AW39</f>
        <v>0</v>
      </c>
      <c r="AP39" s="659">
        <v>17300</v>
      </c>
      <c r="AQ39" s="658">
        <v>187878</v>
      </c>
      <c r="AR39" s="657"/>
      <c r="AS39" s="657"/>
      <c r="AT39" s="658">
        <v>10.86</v>
      </c>
      <c r="AU39" s="658">
        <f>AS39*AT39</f>
        <v>0</v>
      </c>
      <c r="AV39" s="657">
        <f t="shared" si="11"/>
        <v>17300</v>
      </c>
      <c r="AW39" s="658">
        <f>AV39*AT39</f>
        <v>187878</v>
      </c>
      <c r="AX39" s="661">
        <v>17300</v>
      </c>
      <c r="AY39" s="177">
        <f t="shared" si="6"/>
        <v>17300</v>
      </c>
      <c r="AZ39" s="177">
        <f t="shared" si="7"/>
        <v>0</v>
      </c>
    </row>
    <row r="40" spans="2:52" s="257" customFormat="1" ht="20.25" customHeight="1">
      <c r="B40" s="242"/>
      <c r="C40" s="243" t="s">
        <v>39</v>
      </c>
      <c r="D40" s="244" t="s">
        <v>54</v>
      </c>
      <c r="E40" s="245" t="s">
        <v>55</v>
      </c>
      <c r="F40" s="459"/>
      <c r="G40" s="246" t="s">
        <v>56</v>
      </c>
      <c r="H40" s="246" t="s">
        <v>56</v>
      </c>
      <c r="I40" s="247">
        <v>2000</v>
      </c>
      <c r="J40" s="247">
        <v>20</v>
      </c>
      <c r="K40" s="514">
        <v>15</v>
      </c>
      <c r="L40" s="247">
        <v>40000</v>
      </c>
      <c r="M40" s="248">
        <v>601200</v>
      </c>
      <c r="N40" s="247">
        <v>7854</v>
      </c>
      <c r="O40" s="248">
        <v>164801.07</v>
      </c>
      <c r="P40" s="247">
        <v>12000</v>
      </c>
      <c r="Q40" s="248">
        <v>135120</v>
      </c>
      <c r="R40" s="247">
        <v>20000</v>
      </c>
      <c r="S40" s="248">
        <v>300600</v>
      </c>
      <c r="T40" s="249" t="s">
        <v>130</v>
      </c>
      <c r="U40" s="686" t="s">
        <v>131</v>
      </c>
      <c r="V40" s="250" t="s">
        <v>132</v>
      </c>
      <c r="W40" s="686">
        <v>43574</v>
      </c>
      <c r="X40" s="252" t="s">
        <v>133</v>
      </c>
      <c r="Y40" s="251">
        <v>43580</v>
      </c>
      <c r="Z40" s="252"/>
      <c r="AA40" s="251"/>
      <c r="AB40" s="253">
        <v>5951</v>
      </c>
      <c r="AC40" s="254">
        <v>88431.86</v>
      </c>
      <c r="AD40" s="255"/>
      <c r="AE40" s="254"/>
      <c r="AF40" s="255"/>
      <c r="AG40" s="254"/>
      <c r="AH40" s="255"/>
      <c r="AI40" s="254"/>
      <c r="AJ40" s="254"/>
      <c r="AK40" s="254"/>
      <c r="AL40" s="253">
        <f aca="true" t="shared" si="12" ref="AL40:AM59">AD40+AF40+AH40</f>
        <v>0</v>
      </c>
      <c r="AM40" s="394">
        <f t="shared" si="12"/>
        <v>0</v>
      </c>
      <c r="AN40" s="253">
        <f t="shared" si="1"/>
        <v>5436</v>
      </c>
      <c r="AO40" s="254">
        <f t="shared" si="1"/>
        <v>80778.96</v>
      </c>
      <c r="AP40" s="253">
        <v>1490</v>
      </c>
      <c r="AQ40" s="254">
        <v>22141.399999999998</v>
      </c>
      <c r="AR40" s="253"/>
      <c r="AS40" s="253">
        <v>975</v>
      </c>
      <c r="AT40" s="254">
        <v>14.86</v>
      </c>
      <c r="AU40" s="254">
        <f t="shared" si="2"/>
        <v>14488.5</v>
      </c>
      <c r="AV40" s="253">
        <f t="shared" si="11"/>
        <v>515</v>
      </c>
      <c r="AW40" s="254">
        <f aca="true" t="shared" si="13" ref="AW40:AW58">AV40*AT40</f>
        <v>7652.9</v>
      </c>
      <c r="AX40" s="370">
        <f>AV40</f>
        <v>515</v>
      </c>
      <c r="AY40" s="177">
        <f t="shared" si="6"/>
        <v>515</v>
      </c>
      <c r="AZ40" s="177">
        <f t="shared" si="7"/>
        <v>0</v>
      </c>
    </row>
    <row r="41" spans="2:52" s="257" customFormat="1" ht="20.25" customHeight="1">
      <c r="B41" s="242"/>
      <c r="C41" s="243" t="s">
        <v>39</v>
      </c>
      <c r="D41" s="244" t="s">
        <v>54</v>
      </c>
      <c r="E41" s="245" t="s">
        <v>55</v>
      </c>
      <c r="F41" s="459" t="s">
        <v>300</v>
      </c>
      <c r="G41" s="246" t="s">
        <v>56</v>
      </c>
      <c r="H41" s="246" t="s">
        <v>56</v>
      </c>
      <c r="I41" s="247"/>
      <c r="J41" s="247"/>
      <c r="K41" s="514"/>
      <c r="L41" s="247"/>
      <c r="M41" s="248"/>
      <c r="N41" s="247"/>
      <c r="O41" s="248"/>
      <c r="P41" s="247"/>
      <c r="Q41" s="248"/>
      <c r="R41" s="247"/>
      <c r="S41" s="248"/>
      <c r="T41" s="249" t="s">
        <v>301</v>
      </c>
      <c r="U41" s="686" t="s">
        <v>302</v>
      </c>
      <c r="V41" s="250" t="s">
        <v>303</v>
      </c>
      <c r="W41" s="686">
        <v>43854</v>
      </c>
      <c r="X41" s="252" t="s">
        <v>304</v>
      </c>
      <c r="Y41" s="251">
        <v>43901</v>
      </c>
      <c r="Z41" s="252"/>
      <c r="AA41" s="251"/>
      <c r="AB41" s="253">
        <v>0</v>
      </c>
      <c r="AC41" s="254">
        <v>0</v>
      </c>
      <c r="AD41" s="255"/>
      <c r="AE41" s="254"/>
      <c r="AF41" s="255">
        <v>77600</v>
      </c>
      <c r="AG41" s="254">
        <v>889296</v>
      </c>
      <c r="AH41" s="255"/>
      <c r="AI41" s="254"/>
      <c r="AJ41" s="254"/>
      <c r="AK41" s="254"/>
      <c r="AL41" s="253">
        <f>AD41+AF41+AH41</f>
        <v>77600</v>
      </c>
      <c r="AM41" s="394">
        <f>AE41+AG41+AI41</f>
        <v>889296</v>
      </c>
      <c r="AN41" s="253">
        <f>AB41+AL41-AV41</f>
        <v>0</v>
      </c>
      <c r="AO41" s="254">
        <f>AC41+AM41-AW41</f>
        <v>0</v>
      </c>
      <c r="AP41" s="253">
        <v>77600</v>
      </c>
      <c r="AQ41" s="254">
        <v>889296.0000000001</v>
      </c>
      <c r="AR41" s="253"/>
      <c r="AS41" s="253"/>
      <c r="AT41" s="254">
        <v>11.46</v>
      </c>
      <c r="AU41" s="254">
        <f t="shared" si="2"/>
        <v>0</v>
      </c>
      <c r="AV41" s="253">
        <f t="shared" si="11"/>
        <v>77600</v>
      </c>
      <c r="AW41" s="254">
        <f t="shared" si="13"/>
        <v>889296.0000000001</v>
      </c>
      <c r="AX41" s="370">
        <v>77600</v>
      </c>
      <c r="AY41" s="177">
        <f t="shared" si="6"/>
        <v>77600</v>
      </c>
      <c r="AZ41" s="177">
        <f t="shared" si="7"/>
        <v>0</v>
      </c>
    </row>
    <row r="42" spans="2:52" s="257" customFormat="1" ht="20.25" customHeight="1">
      <c r="B42" s="242"/>
      <c r="C42" s="243" t="s">
        <v>39</v>
      </c>
      <c r="D42" s="244" t="s">
        <v>54</v>
      </c>
      <c r="E42" s="245" t="s">
        <v>55</v>
      </c>
      <c r="F42" s="459" t="s">
        <v>300</v>
      </c>
      <c r="G42" s="246" t="s">
        <v>56</v>
      </c>
      <c r="H42" s="246" t="s">
        <v>56</v>
      </c>
      <c r="I42" s="247"/>
      <c r="J42" s="247"/>
      <c r="K42" s="514"/>
      <c r="L42" s="247"/>
      <c r="M42" s="248"/>
      <c r="N42" s="247"/>
      <c r="O42" s="248"/>
      <c r="P42" s="247"/>
      <c r="Q42" s="248"/>
      <c r="R42" s="247"/>
      <c r="S42" s="248"/>
      <c r="T42" s="249" t="s">
        <v>401</v>
      </c>
      <c r="U42" s="686" t="s">
        <v>402</v>
      </c>
      <c r="V42" s="250" t="s">
        <v>403</v>
      </c>
      <c r="W42" s="686">
        <v>43969</v>
      </c>
      <c r="X42" s="252" t="s">
        <v>404</v>
      </c>
      <c r="Y42" s="251">
        <v>43992</v>
      </c>
      <c r="Z42" s="252"/>
      <c r="AA42" s="251"/>
      <c r="AB42" s="253">
        <v>0</v>
      </c>
      <c r="AC42" s="254">
        <v>0</v>
      </c>
      <c r="AD42" s="255"/>
      <c r="AE42" s="254"/>
      <c r="AF42" s="255">
        <v>28000</v>
      </c>
      <c r="AG42" s="254">
        <v>320880</v>
      </c>
      <c r="AH42" s="255"/>
      <c r="AI42" s="254"/>
      <c r="AJ42" s="254"/>
      <c r="AK42" s="254"/>
      <c r="AL42" s="253">
        <f>AD42+AF42+AH42</f>
        <v>28000</v>
      </c>
      <c r="AM42" s="394">
        <f>AE42+AG42+AI42</f>
        <v>320880</v>
      </c>
      <c r="AN42" s="253">
        <f>AB42+AL42-AV42</f>
        <v>0</v>
      </c>
      <c r="AO42" s="254">
        <f>AC42+AM42-AW42</f>
        <v>0</v>
      </c>
      <c r="AP42" s="253">
        <v>0</v>
      </c>
      <c r="AQ42" s="254">
        <v>0</v>
      </c>
      <c r="AR42" s="253">
        <v>28000</v>
      </c>
      <c r="AS42" s="253"/>
      <c r="AT42" s="254">
        <v>11.46</v>
      </c>
      <c r="AU42" s="254">
        <f>AS42*AT42</f>
        <v>0</v>
      </c>
      <c r="AV42" s="253">
        <f>AP42+AR42-AS42</f>
        <v>28000</v>
      </c>
      <c r="AW42" s="254">
        <f>AV42*AT42</f>
        <v>320880</v>
      </c>
      <c r="AX42" s="370">
        <v>28000</v>
      </c>
      <c r="AY42" s="177">
        <f>AB42+AL42-AN42</f>
        <v>28000</v>
      </c>
      <c r="AZ42" s="177">
        <f t="shared" si="7"/>
        <v>0</v>
      </c>
    </row>
    <row r="43" spans="2:52" s="178" customFormat="1" ht="20.25" customHeight="1">
      <c r="B43" s="162"/>
      <c r="C43" s="163" t="s">
        <v>39</v>
      </c>
      <c r="D43" s="164" t="s">
        <v>43</v>
      </c>
      <c r="E43" s="165" t="s">
        <v>44</v>
      </c>
      <c r="F43" s="463"/>
      <c r="G43" s="166" t="s">
        <v>38</v>
      </c>
      <c r="H43" s="166" t="s">
        <v>38</v>
      </c>
      <c r="I43" s="167">
        <v>5</v>
      </c>
      <c r="J43" s="167">
        <v>10</v>
      </c>
      <c r="K43" s="518">
        <v>1483.2</v>
      </c>
      <c r="L43" s="167">
        <v>45</v>
      </c>
      <c r="M43" s="168">
        <v>66745.35</v>
      </c>
      <c r="N43" s="167"/>
      <c r="O43" s="168"/>
      <c r="P43" s="167">
        <v>20</v>
      </c>
      <c r="Q43" s="168">
        <v>28379.4</v>
      </c>
      <c r="R43" s="169">
        <v>43</v>
      </c>
      <c r="S43" s="168">
        <v>63778.89</v>
      </c>
      <c r="T43" s="170" t="s">
        <v>103</v>
      </c>
      <c r="U43" s="691" t="s">
        <v>104</v>
      </c>
      <c r="V43" s="171" t="s">
        <v>105</v>
      </c>
      <c r="W43" s="691">
        <v>43473</v>
      </c>
      <c r="X43" s="173" t="s">
        <v>106</v>
      </c>
      <c r="Y43" s="172">
        <v>43487</v>
      </c>
      <c r="Z43" s="173"/>
      <c r="AA43" s="172"/>
      <c r="AB43" s="174">
        <v>1</v>
      </c>
      <c r="AC43" s="175">
        <v>1552.522</v>
      </c>
      <c r="AD43" s="176"/>
      <c r="AE43" s="175"/>
      <c r="AF43" s="176"/>
      <c r="AG43" s="175"/>
      <c r="AH43" s="176"/>
      <c r="AI43" s="175"/>
      <c r="AJ43" s="175"/>
      <c r="AK43" s="175"/>
      <c r="AL43" s="174">
        <f t="shared" si="12"/>
        <v>0</v>
      </c>
      <c r="AM43" s="396">
        <f t="shared" si="12"/>
        <v>0</v>
      </c>
      <c r="AN43" s="174">
        <f t="shared" si="1"/>
        <v>1</v>
      </c>
      <c r="AO43" s="175">
        <f t="shared" si="1"/>
        <v>1552.522</v>
      </c>
      <c r="AP43" s="174">
        <v>0</v>
      </c>
      <c r="AQ43" s="175">
        <v>0</v>
      </c>
      <c r="AR43" s="174"/>
      <c r="AS43" s="174"/>
      <c r="AT43" s="175">
        <v>1552.522</v>
      </c>
      <c r="AU43" s="175">
        <f t="shared" si="2"/>
        <v>0</v>
      </c>
      <c r="AV43" s="174">
        <f t="shared" si="11"/>
        <v>0</v>
      </c>
      <c r="AW43" s="175">
        <f t="shared" si="13"/>
        <v>0</v>
      </c>
      <c r="AX43" s="174">
        <f aca="true" t="shared" si="14" ref="AX43:AX55">AV43</f>
        <v>0</v>
      </c>
      <c r="AY43" s="177">
        <f t="shared" si="6"/>
        <v>0</v>
      </c>
      <c r="AZ43" s="177">
        <f t="shared" si="7"/>
        <v>0</v>
      </c>
    </row>
    <row r="44" spans="2:52" s="178" customFormat="1" ht="20.25" customHeight="1">
      <c r="B44" s="162"/>
      <c r="C44" s="163" t="s">
        <v>39</v>
      </c>
      <c r="D44" s="164" t="s">
        <v>412</v>
      </c>
      <c r="E44" s="165" t="s">
        <v>44</v>
      </c>
      <c r="F44" s="463" t="s">
        <v>413</v>
      </c>
      <c r="G44" s="166" t="s">
        <v>38</v>
      </c>
      <c r="H44" s="166" t="s">
        <v>38</v>
      </c>
      <c r="I44" s="167"/>
      <c r="J44" s="167"/>
      <c r="K44" s="518"/>
      <c r="L44" s="167"/>
      <c r="M44" s="168"/>
      <c r="N44" s="167"/>
      <c r="O44" s="168"/>
      <c r="P44" s="167"/>
      <c r="Q44" s="168"/>
      <c r="R44" s="169"/>
      <c r="S44" s="168"/>
      <c r="T44" s="170" t="s">
        <v>414</v>
      </c>
      <c r="U44" s="691">
        <v>44621</v>
      </c>
      <c r="V44" s="171" t="s">
        <v>410</v>
      </c>
      <c r="W44" s="691">
        <v>43935</v>
      </c>
      <c r="X44" s="691" t="s">
        <v>411</v>
      </c>
      <c r="Y44" s="172">
        <v>43992</v>
      </c>
      <c r="Z44" s="173"/>
      <c r="AA44" s="172"/>
      <c r="AB44" s="174">
        <v>0</v>
      </c>
      <c r="AC44" s="175">
        <v>0</v>
      </c>
      <c r="AD44" s="176"/>
      <c r="AE44" s="175"/>
      <c r="AF44" s="176">
        <v>240</v>
      </c>
      <c r="AG44" s="175">
        <v>365554.56</v>
      </c>
      <c r="AH44" s="176"/>
      <c r="AI44" s="175"/>
      <c r="AJ44" s="175"/>
      <c r="AK44" s="175"/>
      <c r="AL44" s="174">
        <f>AD44+AF44+AH44</f>
        <v>240</v>
      </c>
      <c r="AM44" s="396">
        <f>AE44+AG44+AI44</f>
        <v>365554.56</v>
      </c>
      <c r="AN44" s="174">
        <f>AB44+AL44-AV44</f>
        <v>0</v>
      </c>
      <c r="AO44" s="175">
        <f>AC44+AM44-AW44</f>
        <v>0</v>
      </c>
      <c r="AP44" s="174">
        <v>0</v>
      </c>
      <c r="AQ44" s="175">
        <v>0</v>
      </c>
      <c r="AR44" s="174">
        <v>240</v>
      </c>
      <c r="AS44" s="174"/>
      <c r="AT44" s="175">
        <v>1523.144</v>
      </c>
      <c r="AU44" s="175">
        <f t="shared" si="2"/>
        <v>0</v>
      </c>
      <c r="AV44" s="174">
        <f>AP44+AR44-AS44</f>
        <v>240</v>
      </c>
      <c r="AW44" s="175">
        <f>AV44*AT44</f>
        <v>365554.56</v>
      </c>
      <c r="AX44" s="366">
        <f>AV44</f>
        <v>240</v>
      </c>
      <c r="AY44" s="177">
        <f>AB44+AL44-AN44</f>
        <v>240</v>
      </c>
      <c r="AZ44" s="177">
        <f t="shared" si="7"/>
        <v>0</v>
      </c>
    </row>
    <row r="45" spans="2:52" s="72" customFormat="1" ht="20.25" customHeight="1">
      <c r="B45" s="302"/>
      <c r="C45" s="86" t="s">
        <v>39</v>
      </c>
      <c r="D45" s="319" t="s">
        <v>90</v>
      </c>
      <c r="E45" s="81" t="s">
        <v>91</v>
      </c>
      <c r="F45" s="466"/>
      <c r="G45" s="82" t="s">
        <v>38</v>
      </c>
      <c r="H45" s="82" t="s">
        <v>38</v>
      </c>
      <c r="I45" s="83">
        <v>10</v>
      </c>
      <c r="J45" s="83">
        <v>3</v>
      </c>
      <c r="K45" s="521">
        <v>1049.5</v>
      </c>
      <c r="L45" s="83">
        <v>30</v>
      </c>
      <c r="M45" s="84">
        <v>31485.6</v>
      </c>
      <c r="N45" s="83"/>
      <c r="O45" s="84"/>
      <c r="P45" s="83">
        <v>20</v>
      </c>
      <c r="Q45" s="84">
        <v>5906.2</v>
      </c>
      <c r="R45" s="83"/>
      <c r="S45" s="84"/>
      <c r="T45" s="86" t="s">
        <v>92</v>
      </c>
      <c r="U45" s="574">
        <v>44075</v>
      </c>
      <c r="V45" s="114" t="s">
        <v>65</v>
      </c>
      <c r="W45" s="574">
        <v>43329</v>
      </c>
      <c r="X45" s="112" t="s">
        <v>66</v>
      </c>
      <c r="Y45" s="113">
        <v>43354</v>
      </c>
      <c r="Z45" s="86"/>
      <c r="AA45" s="113"/>
      <c r="AB45" s="129">
        <v>4</v>
      </c>
      <c r="AC45" s="120">
        <v>4166.56</v>
      </c>
      <c r="AD45" s="87"/>
      <c r="AE45" s="120"/>
      <c r="AF45" s="87"/>
      <c r="AG45" s="120"/>
      <c r="AH45" s="87"/>
      <c r="AI45" s="120"/>
      <c r="AJ45" s="120"/>
      <c r="AK45" s="120"/>
      <c r="AL45" s="129">
        <f t="shared" si="12"/>
        <v>0</v>
      </c>
      <c r="AM45" s="399">
        <f t="shared" si="12"/>
        <v>0</v>
      </c>
      <c r="AN45" s="129">
        <f t="shared" si="1"/>
        <v>0</v>
      </c>
      <c r="AO45" s="120">
        <f t="shared" si="1"/>
        <v>0</v>
      </c>
      <c r="AP45" s="129">
        <v>4</v>
      </c>
      <c r="AQ45" s="120">
        <v>4166.56</v>
      </c>
      <c r="AR45" s="129"/>
      <c r="AS45" s="129"/>
      <c r="AT45" s="120">
        <v>1041.64</v>
      </c>
      <c r="AU45" s="120">
        <f t="shared" si="2"/>
        <v>0</v>
      </c>
      <c r="AV45" s="129">
        <f t="shared" si="11"/>
        <v>4</v>
      </c>
      <c r="AW45" s="120">
        <f t="shared" si="13"/>
        <v>4166.56</v>
      </c>
      <c r="AX45" s="376">
        <f t="shared" si="14"/>
        <v>4</v>
      </c>
      <c r="AY45" s="177">
        <f t="shared" si="6"/>
        <v>4</v>
      </c>
      <c r="AZ45" s="177">
        <f t="shared" si="7"/>
        <v>0</v>
      </c>
    </row>
    <row r="46" spans="2:52" s="72" customFormat="1" ht="20.25" customHeight="1">
      <c r="B46" s="302"/>
      <c r="C46" s="86" t="s">
        <v>39</v>
      </c>
      <c r="D46" s="319" t="s">
        <v>90</v>
      </c>
      <c r="E46" s="81" t="s">
        <v>91</v>
      </c>
      <c r="F46" s="466" t="s">
        <v>339</v>
      </c>
      <c r="G46" s="82" t="s">
        <v>38</v>
      </c>
      <c r="H46" s="82" t="s">
        <v>38</v>
      </c>
      <c r="I46" s="83"/>
      <c r="J46" s="83"/>
      <c r="K46" s="521"/>
      <c r="L46" s="83"/>
      <c r="M46" s="84"/>
      <c r="N46" s="83"/>
      <c r="O46" s="84"/>
      <c r="P46" s="83"/>
      <c r="Q46" s="84"/>
      <c r="R46" s="83"/>
      <c r="S46" s="84"/>
      <c r="T46" s="86" t="s">
        <v>344</v>
      </c>
      <c r="U46" s="574">
        <v>44742</v>
      </c>
      <c r="V46" s="114" t="s">
        <v>337</v>
      </c>
      <c r="W46" s="574">
        <v>43888</v>
      </c>
      <c r="X46" s="112" t="s">
        <v>338</v>
      </c>
      <c r="Y46" s="113">
        <v>43914</v>
      </c>
      <c r="Z46" s="86"/>
      <c r="AA46" s="113"/>
      <c r="AB46" s="129">
        <v>0</v>
      </c>
      <c r="AC46" s="120">
        <v>0</v>
      </c>
      <c r="AD46" s="87"/>
      <c r="AE46" s="120"/>
      <c r="AF46" s="87">
        <v>100</v>
      </c>
      <c r="AG46" s="120">
        <v>96122</v>
      </c>
      <c r="AH46" s="87"/>
      <c r="AI46" s="120"/>
      <c r="AJ46" s="120"/>
      <c r="AK46" s="120"/>
      <c r="AL46" s="129">
        <f>AD46+AF46+AH46</f>
        <v>100</v>
      </c>
      <c r="AM46" s="399">
        <f>AE46+AG46+AI46</f>
        <v>96122</v>
      </c>
      <c r="AN46" s="129">
        <f>AB46+AL46-AV46</f>
        <v>0</v>
      </c>
      <c r="AO46" s="120">
        <f>AC46+AM46-AW46</f>
        <v>0</v>
      </c>
      <c r="AP46" s="129">
        <v>100</v>
      </c>
      <c r="AQ46" s="120">
        <v>96122</v>
      </c>
      <c r="AR46" s="129"/>
      <c r="AS46" s="129"/>
      <c r="AT46" s="120">
        <v>961.22</v>
      </c>
      <c r="AU46" s="120">
        <f>AS46*AT46</f>
        <v>0</v>
      </c>
      <c r="AV46" s="129">
        <f t="shared" si="11"/>
        <v>100</v>
      </c>
      <c r="AW46" s="120">
        <f>AV46*AT46</f>
        <v>96122</v>
      </c>
      <c r="AX46" s="376">
        <f t="shared" si="14"/>
        <v>100</v>
      </c>
      <c r="AY46" s="177">
        <f t="shared" si="6"/>
        <v>100</v>
      </c>
      <c r="AZ46" s="177">
        <f t="shared" si="7"/>
        <v>0</v>
      </c>
    </row>
    <row r="47" spans="2:52" s="72" customFormat="1" ht="20.25" customHeight="1">
      <c r="B47" s="302"/>
      <c r="C47" s="86" t="s">
        <v>39</v>
      </c>
      <c r="D47" s="319" t="s">
        <v>90</v>
      </c>
      <c r="E47" s="81" t="s">
        <v>91</v>
      </c>
      <c r="F47" s="466" t="s">
        <v>339</v>
      </c>
      <c r="G47" s="82" t="s">
        <v>38</v>
      </c>
      <c r="H47" s="82" t="s">
        <v>38</v>
      </c>
      <c r="I47" s="83"/>
      <c r="J47" s="83"/>
      <c r="K47" s="521"/>
      <c r="L47" s="83"/>
      <c r="M47" s="84"/>
      <c r="N47" s="83"/>
      <c r="O47" s="84"/>
      <c r="P47" s="83"/>
      <c r="Q47" s="84"/>
      <c r="R47" s="83"/>
      <c r="S47" s="84"/>
      <c r="T47" s="86" t="s">
        <v>344</v>
      </c>
      <c r="U47" s="574">
        <v>44742</v>
      </c>
      <c r="V47" s="114" t="s">
        <v>388</v>
      </c>
      <c r="W47" s="574">
        <v>11047</v>
      </c>
      <c r="X47" s="112" t="s">
        <v>389</v>
      </c>
      <c r="Y47" s="113">
        <v>43948</v>
      </c>
      <c r="Z47" s="86"/>
      <c r="AA47" s="113"/>
      <c r="AB47" s="129"/>
      <c r="AC47" s="120"/>
      <c r="AD47" s="87"/>
      <c r="AE47" s="120"/>
      <c r="AF47" s="87"/>
      <c r="AG47" s="120"/>
      <c r="AH47" s="87">
        <v>20</v>
      </c>
      <c r="AI47" s="120">
        <v>18286.2</v>
      </c>
      <c r="AJ47" s="120"/>
      <c r="AK47" s="120"/>
      <c r="AL47" s="129">
        <f>AD47+AF47+AH47</f>
        <v>20</v>
      </c>
      <c r="AM47" s="399">
        <f>AE47+AG47+AI47</f>
        <v>18286.2</v>
      </c>
      <c r="AN47" s="129">
        <f>AB47+AL47-AV47</f>
        <v>0</v>
      </c>
      <c r="AO47" s="120">
        <f>AC47+AM47-AW47</f>
        <v>0</v>
      </c>
      <c r="AP47" s="129">
        <v>20</v>
      </c>
      <c r="AQ47" s="120">
        <v>18286.199999999997</v>
      </c>
      <c r="AR47" s="129"/>
      <c r="AS47" s="129"/>
      <c r="AT47" s="120">
        <v>914.31</v>
      </c>
      <c r="AU47" s="120">
        <f>AS47*AT47</f>
        <v>0</v>
      </c>
      <c r="AV47" s="129">
        <f t="shared" si="11"/>
        <v>20</v>
      </c>
      <c r="AW47" s="120">
        <f>AV47*AT47</f>
        <v>18286.199999999997</v>
      </c>
      <c r="AX47" s="376">
        <f>AV47</f>
        <v>20</v>
      </c>
      <c r="AY47" s="177">
        <f t="shared" si="6"/>
        <v>20</v>
      </c>
      <c r="AZ47" s="177">
        <f t="shared" si="7"/>
        <v>0</v>
      </c>
    </row>
    <row r="48" spans="2:52" s="225" customFormat="1" ht="20.25" customHeight="1">
      <c r="B48" s="211"/>
      <c r="C48" s="212" t="s">
        <v>39</v>
      </c>
      <c r="D48" s="213" t="s">
        <v>68</v>
      </c>
      <c r="E48" s="214" t="s">
        <v>69</v>
      </c>
      <c r="F48" s="467"/>
      <c r="G48" s="215" t="s">
        <v>38</v>
      </c>
      <c r="H48" s="215" t="s">
        <v>38</v>
      </c>
      <c r="I48" s="216">
        <v>7</v>
      </c>
      <c r="J48" s="216">
        <v>20</v>
      </c>
      <c r="K48" s="522">
        <v>141.8</v>
      </c>
      <c r="L48" s="216">
        <v>149</v>
      </c>
      <c r="M48" s="217">
        <v>21132.67</v>
      </c>
      <c r="N48" s="216">
        <v>50</v>
      </c>
      <c r="O48" s="217">
        <v>24884.5</v>
      </c>
      <c r="P48" s="216">
        <v>50</v>
      </c>
      <c r="Q48" s="217">
        <v>8227</v>
      </c>
      <c r="R48" s="216">
        <v>120</v>
      </c>
      <c r="S48" s="217">
        <v>17019.6</v>
      </c>
      <c r="T48" s="218" t="s">
        <v>70</v>
      </c>
      <c r="U48" s="695" t="s">
        <v>71</v>
      </c>
      <c r="V48" s="219" t="s">
        <v>65</v>
      </c>
      <c r="W48" s="695">
        <v>43329</v>
      </c>
      <c r="X48" s="221" t="s">
        <v>66</v>
      </c>
      <c r="Y48" s="220">
        <v>43354</v>
      </c>
      <c r="Z48" s="212"/>
      <c r="AA48" s="220"/>
      <c r="AB48" s="222">
        <v>7</v>
      </c>
      <c r="AC48" s="223">
        <v>985.3199999999999</v>
      </c>
      <c r="AD48" s="224"/>
      <c r="AE48" s="223"/>
      <c r="AF48" s="224"/>
      <c r="AG48" s="223"/>
      <c r="AH48" s="224"/>
      <c r="AI48" s="223"/>
      <c r="AJ48" s="223"/>
      <c r="AK48" s="223"/>
      <c r="AL48" s="222">
        <f t="shared" si="12"/>
        <v>0</v>
      </c>
      <c r="AM48" s="400">
        <f t="shared" si="12"/>
        <v>0</v>
      </c>
      <c r="AN48" s="222">
        <f t="shared" si="1"/>
        <v>7</v>
      </c>
      <c r="AO48" s="223">
        <f t="shared" si="1"/>
        <v>985.3199999999999</v>
      </c>
      <c r="AP48" s="222">
        <v>0</v>
      </c>
      <c r="AQ48" s="223">
        <v>0</v>
      </c>
      <c r="AR48" s="224"/>
      <c r="AS48" s="222"/>
      <c r="AT48" s="223">
        <v>140.76</v>
      </c>
      <c r="AU48" s="223">
        <f t="shared" si="2"/>
        <v>0</v>
      </c>
      <c r="AV48" s="222">
        <f t="shared" si="11"/>
        <v>0</v>
      </c>
      <c r="AW48" s="223">
        <f t="shared" si="13"/>
        <v>0</v>
      </c>
      <c r="AX48" s="369">
        <f t="shared" si="14"/>
        <v>0</v>
      </c>
      <c r="AY48" s="177">
        <f t="shared" si="6"/>
        <v>0</v>
      </c>
      <c r="AZ48" s="177">
        <f t="shared" si="7"/>
        <v>0</v>
      </c>
    </row>
    <row r="49" spans="2:52" s="225" customFormat="1" ht="20.25" customHeight="1">
      <c r="B49" s="211"/>
      <c r="C49" s="212" t="s">
        <v>39</v>
      </c>
      <c r="D49" s="213" t="s">
        <v>68</v>
      </c>
      <c r="E49" s="214" t="s">
        <v>69</v>
      </c>
      <c r="F49" s="467"/>
      <c r="G49" s="215" t="s">
        <v>38</v>
      </c>
      <c r="H49" s="215" t="s">
        <v>38</v>
      </c>
      <c r="I49" s="216"/>
      <c r="J49" s="216"/>
      <c r="K49" s="522"/>
      <c r="L49" s="216"/>
      <c r="M49" s="217"/>
      <c r="N49" s="216"/>
      <c r="O49" s="217"/>
      <c r="P49" s="216"/>
      <c r="Q49" s="217"/>
      <c r="R49" s="216"/>
      <c r="S49" s="217"/>
      <c r="T49" s="218" t="s">
        <v>112</v>
      </c>
      <c r="U49" s="695" t="s">
        <v>113</v>
      </c>
      <c r="V49" s="219" t="s">
        <v>110</v>
      </c>
      <c r="W49" s="695">
        <v>43493</v>
      </c>
      <c r="X49" s="212" t="s">
        <v>111</v>
      </c>
      <c r="Y49" s="220">
        <v>43501</v>
      </c>
      <c r="Z49" s="212"/>
      <c r="AA49" s="220"/>
      <c r="AB49" s="222">
        <v>22</v>
      </c>
      <c r="AC49" s="223">
        <v>3265.9000000000005</v>
      </c>
      <c r="AD49" s="224"/>
      <c r="AE49" s="223"/>
      <c r="AF49" s="224"/>
      <c r="AG49" s="223"/>
      <c r="AH49" s="224"/>
      <c r="AI49" s="223"/>
      <c r="AJ49" s="223"/>
      <c r="AK49" s="223"/>
      <c r="AL49" s="222">
        <f t="shared" si="12"/>
        <v>0</v>
      </c>
      <c r="AM49" s="400">
        <f t="shared" si="12"/>
        <v>0</v>
      </c>
      <c r="AN49" s="222">
        <f t="shared" si="1"/>
        <v>17</v>
      </c>
      <c r="AO49" s="223">
        <f t="shared" si="1"/>
        <v>2523.6500000000005</v>
      </c>
      <c r="AP49" s="222">
        <v>10</v>
      </c>
      <c r="AQ49" s="223">
        <v>1484.5000000000002</v>
      </c>
      <c r="AR49" s="224"/>
      <c r="AS49" s="222">
        <v>5</v>
      </c>
      <c r="AT49" s="223">
        <v>148.45000000000002</v>
      </c>
      <c r="AU49" s="223">
        <f t="shared" si="2"/>
        <v>742.2500000000001</v>
      </c>
      <c r="AV49" s="222">
        <f t="shared" si="11"/>
        <v>5</v>
      </c>
      <c r="AW49" s="223">
        <f t="shared" si="13"/>
        <v>742.2500000000001</v>
      </c>
      <c r="AX49" s="369">
        <f t="shared" si="14"/>
        <v>5</v>
      </c>
      <c r="AY49" s="177">
        <f t="shared" si="6"/>
        <v>5</v>
      </c>
      <c r="AZ49" s="177">
        <f t="shared" si="7"/>
        <v>0</v>
      </c>
    </row>
    <row r="50" spans="2:52" s="225" customFormat="1" ht="20.25" customHeight="1">
      <c r="B50" s="211"/>
      <c r="C50" s="212" t="s">
        <v>39</v>
      </c>
      <c r="D50" s="213" t="s">
        <v>420</v>
      </c>
      <c r="E50" s="214" t="s">
        <v>69</v>
      </c>
      <c r="F50" s="467" t="s">
        <v>421</v>
      </c>
      <c r="G50" s="215" t="s">
        <v>38</v>
      </c>
      <c r="H50" s="215" t="s">
        <v>38</v>
      </c>
      <c r="I50" s="216"/>
      <c r="J50" s="216"/>
      <c r="K50" s="522"/>
      <c r="L50" s="216"/>
      <c r="M50" s="217"/>
      <c r="N50" s="216"/>
      <c r="O50" s="217"/>
      <c r="P50" s="216"/>
      <c r="Q50" s="217"/>
      <c r="R50" s="216"/>
      <c r="S50" s="217"/>
      <c r="T50" s="218" t="s">
        <v>422</v>
      </c>
      <c r="U50" s="695">
        <v>44499</v>
      </c>
      <c r="V50" s="219" t="s">
        <v>418</v>
      </c>
      <c r="W50" s="695">
        <v>43951</v>
      </c>
      <c r="X50" s="212" t="s">
        <v>419</v>
      </c>
      <c r="Y50" s="220">
        <v>43992</v>
      </c>
      <c r="Z50" s="212"/>
      <c r="AA50" s="220"/>
      <c r="AB50" s="222">
        <v>0</v>
      </c>
      <c r="AC50" s="223">
        <v>0</v>
      </c>
      <c r="AD50" s="224"/>
      <c r="AE50" s="223"/>
      <c r="AF50" s="224"/>
      <c r="AG50" s="223"/>
      <c r="AH50" s="224">
        <v>29</v>
      </c>
      <c r="AI50" s="223">
        <v>3696.05</v>
      </c>
      <c r="AJ50" s="223"/>
      <c r="AK50" s="223"/>
      <c r="AL50" s="222">
        <f>AD50+AF50+AH50</f>
        <v>29</v>
      </c>
      <c r="AM50" s="400">
        <f>AE50+AG50+AI50</f>
        <v>3696.05</v>
      </c>
      <c r="AN50" s="222">
        <f>AB50+AL50-AV50</f>
        <v>0</v>
      </c>
      <c r="AO50" s="223">
        <f>AC50+AM50-AW50</f>
        <v>0</v>
      </c>
      <c r="AP50" s="222">
        <v>0</v>
      </c>
      <c r="AQ50" s="223">
        <v>0</v>
      </c>
      <c r="AR50" s="224">
        <v>29</v>
      </c>
      <c r="AS50" s="222"/>
      <c r="AT50" s="223">
        <v>127.45</v>
      </c>
      <c r="AU50" s="223">
        <f t="shared" si="2"/>
        <v>0</v>
      </c>
      <c r="AV50" s="222">
        <f t="shared" si="11"/>
        <v>29</v>
      </c>
      <c r="AW50" s="223">
        <f t="shared" si="13"/>
        <v>3696.05</v>
      </c>
      <c r="AX50" s="369">
        <f t="shared" si="14"/>
        <v>29</v>
      </c>
      <c r="AY50" s="177">
        <f t="shared" si="6"/>
        <v>29</v>
      </c>
      <c r="AZ50" s="177">
        <f t="shared" si="7"/>
        <v>0</v>
      </c>
    </row>
    <row r="51" spans="2:52" s="210" customFormat="1" ht="20.25" customHeight="1">
      <c r="B51" s="195"/>
      <c r="C51" s="196" t="s">
        <v>39</v>
      </c>
      <c r="D51" s="197" t="s">
        <v>258</v>
      </c>
      <c r="E51" s="198" t="s">
        <v>259</v>
      </c>
      <c r="F51" s="460" t="s">
        <v>271</v>
      </c>
      <c r="G51" s="199" t="s">
        <v>38</v>
      </c>
      <c r="H51" s="199" t="s">
        <v>38</v>
      </c>
      <c r="I51" s="200">
        <v>14</v>
      </c>
      <c r="J51" s="200">
        <v>10</v>
      </c>
      <c r="K51" s="515">
        <v>1994</v>
      </c>
      <c r="L51" s="200">
        <v>137</v>
      </c>
      <c r="M51" s="201">
        <v>27319.17</v>
      </c>
      <c r="N51" s="200">
        <v>400</v>
      </c>
      <c r="O51" s="201">
        <v>143960</v>
      </c>
      <c r="P51" s="200">
        <v>400</v>
      </c>
      <c r="Q51" s="201">
        <v>76360</v>
      </c>
      <c r="R51" s="200">
        <v>100</v>
      </c>
      <c r="S51" s="201">
        <v>19941</v>
      </c>
      <c r="T51" s="202" t="s">
        <v>260</v>
      </c>
      <c r="U51" s="687" t="s">
        <v>261</v>
      </c>
      <c r="V51" s="203" t="s">
        <v>262</v>
      </c>
      <c r="W51" s="687">
        <v>43844</v>
      </c>
      <c r="X51" s="196" t="s">
        <v>263</v>
      </c>
      <c r="Y51" s="204">
        <v>43879</v>
      </c>
      <c r="Z51" s="196" t="s">
        <v>264</v>
      </c>
      <c r="AA51" s="204">
        <v>43864</v>
      </c>
      <c r="AB51" s="206">
        <v>0</v>
      </c>
      <c r="AC51" s="207">
        <v>0</v>
      </c>
      <c r="AD51" s="208"/>
      <c r="AE51" s="207"/>
      <c r="AF51" s="208">
        <v>217</v>
      </c>
      <c r="AG51" s="207">
        <v>38810.45</v>
      </c>
      <c r="AH51" s="208"/>
      <c r="AI51" s="207"/>
      <c r="AJ51" s="207"/>
      <c r="AK51" s="207"/>
      <c r="AL51" s="206">
        <f t="shared" si="12"/>
        <v>217</v>
      </c>
      <c r="AM51" s="402">
        <f t="shared" si="12"/>
        <v>38810.45</v>
      </c>
      <c r="AN51" s="206">
        <f t="shared" si="1"/>
        <v>58</v>
      </c>
      <c r="AO51" s="207">
        <f t="shared" si="1"/>
        <v>10373.3</v>
      </c>
      <c r="AP51" s="206">
        <v>185</v>
      </c>
      <c r="AQ51" s="207">
        <v>33087.25</v>
      </c>
      <c r="AR51" s="208"/>
      <c r="AS51" s="206">
        <v>26</v>
      </c>
      <c r="AT51" s="207">
        <v>178.85</v>
      </c>
      <c r="AU51" s="207">
        <f>AS51*AT51</f>
        <v>4650.099999999999</v>
      </c>
      <c r="AV51" s="206">
        <f t="shared" si="11"/>
        <v>159</v>
      </c>
      <c r="AW51" s="207">
        <f>AV51*AT51</f>
        <v>28437.149999999998</v>
      </c>
      <c r="AX51" s="367">
        <f t="shared" si="14"/>
        <v>159</v>
      </c>
      <c r="AY51" s="177">
        <f t="shared" si="6"/>
        <v>159</v>
      </c>
      <c r="AZ51" s="177">
        <f t="shared" si="7"/>
        <v>0</v>
      </c>
    </row>
    <row r="52" spans="2:52" s="210" customFormat="1" ht="20.25" customHeight="1">
      <c r="B52" s="195"/>
      <c r="C52" s="196" t="s">
        <v>39</v>
      </c>
      <c r="D52" s="197" t="s">
        <v>258</v>
      </c>
      <c r="E52" s="198" t="s">
        <v>259</v>
      </c>
      <c r="F52" s="460" t="s">
        <v>271</v>
      </c>
      <c r="G52" s="199" t="s">
        <v>38</v>
      </c>
      <c r="H52" s="199" t="s">
        <v>38</v>
      </c>
      <c r="I52" s="200"/>
      <c r="J52" s="200"/>
      <c r="K52" s="515"/>
      <c r="L52" s="200"/>
      <c r="M52" s="201"/>
      <c r="N52" s="200"/>
      <c r="O52" s="201"/>
      <c r="P52" s="200"/>
      <c r="Q52" s="201"/>
      <c r="R52" s="200"/>
      <c r="S52" s="201"/>
      <c r="T52" s="202" t="s">
        <v>333</v>
      </c>
      <c r="U52" s="687" t="s">
        <v>267</v>
      </c>
      <c r="V52" s="203" t="s">
        <v>311</v>
      </c>
      <c r="W52" s="687">
        <v>43854</v>
      </c>
      <c r="X52" s="205" t="s">
        <v>332</v>
      </c>
      <c r="Y52" s="204">
        <v>43914</v>
      </c>
      <c r="Z52" s="196"/>
      <c r="AA52" s="204"/>
      <c r="AB52" s="206">
        <v>0</v>
      </c>
      <c r="AC52" s="207">
        <v>0</v>
      </c>
      <c r="AD52" s="208"/>
      <c r="AE52" s="207"/>
      <c r="AF52" s="208">
        <v>477</v>
      </c>
      <c r="AG52" s="207">
        <v>85311.45</v>
      </c>
      <c r="AH52" s="208"/>
      <c r="AI52" s="207"/>
      <c r="AJ52" s="207"/>
      <c r="AK52" s="207"/>
      <c r="AL52" s="206">
        <f>AD52+AF52+AH52</f>
        <v>477</v>
      </c>
      <c r="AM52" s="402">
        <f>AE52+AG52+AI52</f>
        <v>85311.45</v>
      </c>
      <c r="AN52" s="206">
        <f>AB52+AL52-AV52</f>
        <v>0</v>
      </c>
      <c r="AO52" s="207">
        <f>AC52+AM52-AW52</f>
        <v>0</v>
      </c>
      <c r="AP52" s="206">
        <v>477</v>
      </c>
      <c r="AQ52" s="207">
        <v>85311.45</v>
      </c>
      <c r="AR52" s="206"/>
      <c r="AS52" s="206"/>
      <c r="AT52" s="207">
        <v>178.85</v>
      </c>
      <c r="AU52" s="207">
        <f>AS52*AT52</f>
        <v>0</v>
      </c>
      <c r="AV52" s="206">
        <f t="shared" si="11"/>
        <v>477</v>
      </c>
      <c r="AW52" s="207">
        <f>AV52*AT52</f>
        <v>85311.45</v>
      </c>
      <c r="AX52" s="367">
        <f t="shared" si="14"/>
        <v>477</v>
      </c>
      <c r="AY52" s="177">
        <f t="shared" si="6"/>
        <v>477</v>
      </c>
      <c r="AZ52" s="177">
        <f t="shared" si="7"/>
        <v>0</v>
      </c>
    </row>
    <row r="53" spans="2:52" s="334" customFormat="1" ht="20.25" customHeight="1">
      <c r="B53" s="335"/>
      <c r="C53" s="336" t="s">
        <v>39</v>
      </c>
      <c r="D53" s="337" t="s">
        <v>265</v>
      </c>
      <c r="E53" s="338" t="s">
        <v>259</v>
      </c>
      <c r="F53" s="468" t="s">
        <v>271</v>
      </c>
      <c r="G53" s="339" t="s">
        <v>38</v>
      </c>
      <c r="H53" s="339" t="s">
        <v>38</v>
      </c>
      <c r="I53" s="340">
        <v>10</v>
      </c>
      <c r="J53" s="340">
        <v>3</v>
      </c>
      <c r="K53" s="523">
        <v>289.3</v>
      </c>
      <c r="L53" s="340">
        <v>30</v>
      </c>
      <c r="M53" s="341">
        <v>8679.9</v>
      </c>
      <c r="N53" s="340"/>
      <c r="O53" s="341"/>
      <c r="P53" s="340">
        <v>20</v>
      </c>
      <c r="Q53" s="341">
        <v>5537.6</v>
      </c>
      <c r="R53" s="340">
        <v>20</v>
      </c>
      <c r="S53" s="341">
        <v>5786.6</v>
      </c>
      <c r="T53" s="342" t="s">
        <v>266</v>
      </c>
      <c r="U53" s="696" t="s">
        <v>267</v>
      </c>
      <c r="V53" s="343" t="s">
        <v>268</v>
      </c>
      <c r="W53" s="696">
        <v>43840</v>
      </c>
      <c r="X53" s="336" t="s">
        <v>269</v>
      </c>
      <c r="Y53" s="344">
        <v>43879</v>
      </c>
      <c r="Z53" s="336" t="s">
        <v>264</v>
      </c>
      <c r="AA53" s="344">
        <v>43864</v>
      </c>
      <c r="AB53" s="346">
        <v>0</v>
      </c>
      <c r="AC53" s="347">
        <v>0</v>
      </c>
      <c r="AD53" s="348"/>
      <c r="AE53" s="347"/>
      <c r="AF53" s="348">
        <v>100</v>
      </c>
      <c r="AG53" s="347">
        <v>29041</v>
      </c>
      <c r="AH53" s="348"/>
      <c r="AI53" s="347"/>
      <c r="AJ53" s="347"/>
      <c r="AK53" s="347"/>
      <c r="AL53" s="346">
        <f t="shared" si="12"/>
        <v>100</v>
      </c>
      <c r="AM53" s="407">
        <f t="shared" si="12"/>
        <v>29041</v>
      </c>
      <c r="AN53" s="346">
        <f t="shared" si="1"/>
        <v>0</v>
      </c>
      <c r="AO53" s="347">
        <f t="shared" si="1"/>
        <v>0</v>
      </c>
      <c r="AP53" s="346">
        <v>100</v>
      </c>
      <c r="AQ53" s="347">
        <v>29041.000000000004</v>
      </c>
      <c r="AR53" s="348"/>
      <c r="AS53" s="346"/>
      <c r="AT53" s="347">
        <v>290.41</v>
      </c>
      <c r="AU53" s="347">
        <f>AS53*AT53</f>
        <v>0</v>
      </c>
      <c r="AV53" s="346">
        <f t="shared" si="11"/>
        <v>100</v>
      </c>
      <c r="AW53" s="347">
        <f>AV53*AT53</f>
        <v>29041.000000000004</v>
      </c>
      <c r="AX53" s="373">
        <f t="shared" si="14"/>
        <v>100</v>
      </c>
      <c r="AY53" s="177">
        <f t="shared" si="6"/>
        <v>100</v>
      </c>
      <c r="AZ53" s="177">
        <f t="shared" si="7"/>
        <v>0</v>
      </c>
    </row>
    <row r="54" spans="2:52" s="317" customFormat="1" ht="20.25" customHeight="1">
      <c r="B54" s="304"/>
      <c r="C54" s="305" t="s">
        <v>39</v>
      </c>
      <c r="D54" s="306" t="s">
        <v>72</v>
      </c>
      <c r="E54" s="307" t="s">
        <v>73</v>
      </c>
      <c r="F54" s="469"/>
      <c r="G54" s="308" t="s">
        <v>38</v>
      </c>
      <c r="H54" s="308" t="s">
        <v>38</v>
      </c>
      <c r="I54" s="309">
        <v>6</v>
      </c>
      <c r="J54" s="309">
        <v>20</v>
      </c>
      <c r="K54" s="524">
        <v>122.3</v>
      </c>
      <c r="L54" s="309">
        <v>128</v>
      </c>
      <c r="M54" s="310">
        <v>15648</v>
      </c>
      <c r="N54" s="309">
        <v>40</v>
      </c>
      <c r="O54" s="310">
        <v>12184.4</v>
      </c>
      <c r="P54" s="309">
        <v>50</v>
      </c>
      <c r="Q54" s="310">
        <v>4887.5</v>
      </c>
      <c r="R54" s="309">
        <v>100</v>
      </c>
      <c r="S54" s="310">
        <v>12225</v>
      </c>
      <c r="T54" s="311" t="s">
        <v>74</v>
      </c>
      <c r="U54" s="697"/>
      <c r="V54" s="312" t="s">
        <v>75</v>
      </c>
      <c r="W54" s="697">
        <v>43076</v>
      </c>
      <c r="X54" s="305" t="s">
        <v>76</v>
      </c>
      <c r="Y54" s="313">
        <v>43095</v>
      </c>
      <c r="Z54" s="305"/>
      <c r="AA54" s="313"/>
      <c r="AB54" s="314">
        <v>4</v>
      </c>
      <c r="AC54" s="315">
        <v>391.12</v>
      </c>
      <c r="AD54" s="316"/>
      <c r="AE54" s="315"/>
      <c r="AF54" s="316"/>
      <c r="AG54" s="315"/>
      <c r="AH54" s="316"/>
      <c r="AI54" s="315"/>
      <c r="AJ54" s="315"/>
      <c r="AK54" s="315"/>
      <c r="AL54" s="314">
        <f t="shared" si="12"/>
        <v>0</v>
      </c>
      <c r="AM54" s="408">
        <f t="shared" si="12"/>
        <v>0</v>
      </c>
      <c r="AN54" s="314">
        <f t="shared" si="1"/>
        <v>4</v>
      </c>
      <c r="AO54" s="315">
        <f t="shared" si="1"/>
        <v>391.12</v>
      </c>
      <c r="AP54" s="314">
        <v>0</v>
      </c>
      <c r="AQ54" s="315">
        <v>0</v>
      </c>
      <c r="AR54" s="316"/>
      <c r="AS54" s="314"/>
      <c r="AT54" s="315">
        <v>97.78</v>
      </c>
      <c r="AU54" s="315">
        <f t="shared" si="2"/>
        <v>0</v>
      </c>
      <c r="AV54" s="314">
        <f t="shared" si="11"/>
        <v>0</v>
      </c>
      <c r="AW54" s="315">
        <f t="shared" si="13"/>
        <v>0</v>
      </c>
      <c r="AX54" s="314">
        <f t="shared" si="14"/>
        <v>0</v>
      </c>
      <c r="AY54" s="177">
        <f t="shared" si="6"/>
        <v>0</v>
      </c>
      <c r="AZ54" s="177">
        <f t="shared" si="7"/>
        <v>0</v>
      </c>
    </row>
    <row r="55" spans="2:52" s="287" customFormat="1" ht="20.25" customHeight="1">
      <c r="B55" s="274"/>
      <c r="C55" s="275" t="s">
        <v>39</v>
      </c>
      <c r="D55" s="276" t="s">
        <v>77</v>
      </c>
      <c r="E55" s="277" t="s">
        <v>73</v>
      </c>
      <c r="F55" s="465"/>
      <c r="G55" s="278" t="s">
        <v>38</v>
      </c>
      <c r="H55" s="278" t="s">
        <v>38</v>
      </c>
      <c r="I55" s="279"/>
      <c r="J55" s="279"/>
      <c r="K55" s="520"/>
      <c r="L55" s="279"/>
      <c r="M55" s="280"/>
      <c r="N55" s="279"/>
      <c r="O55" s="280"/>
      <c r="P55" s="279"/>
      <c r="Q55" s="280"/>
      <c r="R55" s="279"/>
      <c r="S55" s="280"/>
      <c r="T55" s="281" t="s">
        <v>123</v>
      </c>
      <c r="U55" s="693" t="s">
        <v>124</v>
      </c>
      <c r="V55" s="282" t="s">
        <v>125</v>
      </c>
      <c r="W55" s="693">
        <v>43551</v>
      </c>
      <c r="X55" s="288" t="s">
        <v>126</v>
      </c>
      <c r="Y55" s="283">
        <v>43572</v>
      </c>
      <c r="Z55" s="288" t="s">
        <v>127</v>
      </c>
      <c r="AA55" s="283">
        <v>43565</v>
      </c>
      <c r="AB55" s="284">
        <v>47</v>
      </c>
      <c r="AC55" s="285">
        <v>6014.59</v>
      </c>
      <c r="AD55" s="286"/>
      <c r="AE55" s="285"/>
      <c r="AF55" s="286"/>
      <c r="AG55" s="285"/>
      <c r="AH55" s="286"/>
      <c r="AI55" s="285"/>
      <c r="AJ55" s="285"/>
      <c r="AK55" s="285"/>
      <c r="AL55" s="284">
        <f t="shared" si="12"/>
        <v>0</v>
      </c>
      <c r="AM55" s="401">
        <f t="shared" si="12"/>
        <v>0</v>
      </c>
      <c r="AN55" s="284">
        <f t="shared" si="1"/>
        <v>15</v>
      </c>
      <c r="AO55" s="285">
        <f t="shared" si="1"/>
        <v>1919.5500000000002</v>
      </c>
      <c r="AP55" s="284">
        <v>37</v>
      </c>
      <c r="AQ55" s="285">
        <v>4734.89</v>
      </c>
      <c r="AR55" s="286"/>
      <c r="AS55" s="284">
        <v>5</v>
      </c>
      <c r="AT55" s="285">
        <v>127.97</v>
      </c>
      <c r="AU55" s="285">
        <f t="shared" si="2"/>
        <v>639.85</v>
      </c>
      <c r="AV55" s="284">
        <f t="shared" si="11"/>
        <v>32</v>
      </c>
      <c r="AW55" s="285">
        <f t="shared" si="13"/>
        <v>4095.04</v>
      </c>
      <c r="AX55" s="374">
        <f t="shared" si="14"/>
        <v>32</v>
      </c>
      <c r="AY55" s="177">
        <f t="shared" si="6"/>
        <v>32</v>
      </c>
      <c r="AZ55" s="177">
        <f t="shared" si="7"/>
        <v>0</v>
      </c>
    </row>
    <row r="56" spans="2:52" s="287" customFormat="1" ht="20.25" customHeight="1">
      <c r="B56" s="274"/>
      <c r="C56" s="275" t="s">
        <v>39</v>
      </c>
      <c r="D56" s="276" t="s">
        <v>77</v>
      </c>
      <c r="E56" s="277" t="s">
        <v>73</v>
      </c>
      <c r="F56" s="465"/>
      <c r="G56" s="278" t="s">
        <v>38</v>
      </c>
      <c r="H56" s="278" t="s">
        <v>38</v>
      </c>
      <c r="I56" s="279"/>
      <c r="J56" s="279"/>
      <c r="K56" s="520"/>
      <c r="L56" s="279"/>
      <c r="M56" s="280"/>
      <c r="N56" s="279"/>
      <c r="O56" s="280"/>
      <c r="P56" s="279"/>
      <c r="Q56" s="280"/>
      <c r="R56" s="279"/>
      <c r="S56" s="280"/>
      <c r="T56" s="281" t="s">
        <v>226</v>
      </c>
      <c r="U56" s="693" t="s">
        <v>227</v>
      </c>
      <c r="V56" s="282" t="s">
        <v>224</v>
      </c>
      <c r="W56" s="693">
        <v>43819</v>
      </c>
      <c r="X56" s="288" t="s">
        <v>225</v>
      </c>
      <c r="Y56" s="283">
        <v>43838</v>
      </c>
      <c r="Z56" s="288"/>
      <c r="AA56" s="283"/>
      <c r="AB56" s="284">
        <v>0</v>
      </c>
      <c r="AC56" s="285">
        <v>0</v>
      </c>
      <c r="AD56" s="286"/>
      <c r="AE56" s="285"/>
      <c r="AF56" s="286">
        <v>327</v>
      </c>
      <c r="AG56" s="285">
        <v>41054.85</v>
      </c>
      <c r="AH56" s="286"/>
      <c r="AI56" s="285"/>
      <c r="AJ56" s="285"/>
      <c r="AK56" s="285"/>
      <c r="AL56" s="284">
        <f t="shared" si="12"/>
        <v>327</v>
      </c>
      <c r="AM56" s="401">
        <f t="shared" si="12"/>
        <v>41054.85</v>
      </c>
      <c r="AN56" s="284">
        <f t="shared" si="1"/>
        <v>0</v>
      </c>
      <c r="AO56" s="285">
        <f t="shared" si="1"/>
        <v>0</v>
      </c>
      <c r="AP56" s="284">
        <v>327</v>
      </c>
      <c r="AQ56" s="285">
        <v>41054.85</v>
      </c>
      <c r="AR56" s="286"/>
      <c r="AS56" s="284"/>
      <c r="AT56" s="285">
        <v>125.55</v>
      </c>
      <c r="AU56" s="285">
        <f>AS56*AT56</f>
        <v>0</v>
      </c>
      <c r="AV56" s="284">
        <f t="shared" si="11"/>
        <v>327</v>
      </c>
      <c r="AW56" s="285">
        <f>AV56*AT56</f>
        <v>41054.85</v>
      </c>
      <c r="AX56" s="374">
        <v>327</v>
      </c>
      <c r="AY56" s="177">
        <f t="shared" si="6"/>
        <v>327</v>
      </c>
      <c r="AZ56" s="177">
        <f t="shared" si="7"/>
        <v>0</v>
      </c>
    </row>
    <row r="57" spans="2:52" s="210" customFormat="1" ht="20.25" customHeight="1">
      <c r="B57" s="195"/>
      <c r="C57" s="196" t="s">
        <v>39</v>
      </c>
      <c r="D57" s="197" t="s">
        <v>45</v>
      </c>
      <c r="E57" s="198" t="s">
        <v>46</v>
      </c>
      <c r="F57" s="460" t="s">
        <v>274</v>
      </c>
      <c r="G57" s="199" t="s">
        <v>47</v>
      </c>
      <c r="H57" s="199" t="s">
        <v>47</v>
      </c>
      <c r="I57" s="200"/>
      <c r="J57" s="200"/>
      <c r="K57" s="515"/>
      <c r="L57" s="200"/>
      <c r="M57" s="201"/>
      <c r="N57" s="200">
        <v>20</v>
      </c>
      <c r="O57" s="201">
        <v>2036</v>
      </c>
      <c r="P57" s="200">
        <v>20</v>
      </c>
      <c r="Q57" s="201">
        <v>7871.4</v>
      </c>
      <c r="R57" s="200">
        <v>20</v>
      </c>
      <c r="S57" s="201">
        <v>5554</v>
      </c>
      <c r="T57" s="202" t="s">
        <v>48</v>
      </c>
      <c r="U57" s="687"/>
      <c r="V57" s="203" t="s">
        <v>40</v>
      </c>
      <c r="W57" s="687">
        <v>43292</v>
      </c>
      <c r="X57" s="205" t="s">
        <v>41</v>
      </c>
      <c r="Y57" s="204">
        <v>43298</v>
      </c>
      <c r="Z57" s="205" t="s">
        <v>42</v>
      </c>
      <c r="AA57" s="204">
        <v>43319</v>
      </c>
      <c r="AB57" s="206">
        <v>1</v>
      </c>
      <c r="AC57" s="207">
        <v>275.56</v>
      </c>
      <c r="AD57" s="208"/>
      <c r="AE57" s="207"/>
      <c r="AF57" s="208"/>
      <c r="AG57" s="207"/>
      <c r="AH57" s="208"/>
      <c r="AI57" s="207"/>
      <c r="AJ57" s="207"/>
      <c r="AK57" s="207"/>
      <c r="AL57" s="206">
        <f t="shared" si="12"/>
        <v>0</v>
      </c>
      <c r="AM57" s="402">
        <f t="shared" si="12"/>
        <v>0</v>
      </c>
      <c r="AN57" s="206">
        <f t="shared" si="1"/>
        <v>1</v>
      </c>
      <c r="AO57" s="207">
        <f t="shared" si="1"/>
        <v>275.56</v>
      </c>
      <c r="AP57" s="206">
        <v>0</v>
      </c>
      <c r="AQ57" s="207">
        <v>0</v>
      </c>
      <c r="AR57" s="206"/>
      <c r="AS57" s="206"/>
      <c r="AT57" s="207">
        <v>275.56</v>
      </c>
      <c r="AU57" s="207">
        <f t="shared" si="2"/>
        <v>0</v>
      </c>
      <c r="AV57" s="206">
        <f t="shared" si="11"/>
        <v>0</v>
      </c>
      <c r="AW57" s="207">
        <f t="shared" si="13"/>
        <v>0</v>
      </c>
      <c r="AX57" s="367">
        <f aca="true" t="shared" si="15" ref="AX57:AX63">AV57</f>
        <v>0</v>
      </c>
      <c r="AY57" s="177">
        <f t="shared" si="6"/>
        <v>0</v>
      </c>
      <c r="AZ57" s="177">
        <f t="shared" si="7"/>
        <v>0</v>
      </c>
    </row>
    <row r="58" spans="2:52" s="210" customFormat="1" ht="20.25" customHeight="1">
      <c r="B58" s="195"/>
      <c r="C58" s="196" t="s">
        <v>39</v>
      </c>
      <c r="D58" s="197" t="s">
        <v>141</v>
      </c>
      <c r="E58" s="198" t="s">
        <v>46</v>
      </c>
      <c r="F58" s="460" t="s">
        <v>274</v>
      </c>
      <c r="G58" s="199" t="s">
        <v>47</v>
      </c>
      <c r="H58" s="199" t="s">
        <v>47</v>
      </c>
      <c r="I58" s="200"/>
      <c r="J58" s="200"/>
      <c r="K58" s="515"/>
      <c r="L58" s="200"/>
      <c r="M58" s="201"/>
      <c r="N58" s="200"/>
      <c r="O58" s="201"/>
      <c r="P58" s="200"/>
      <c r="Q58" s="201"/>
      <c r="R58" s="200"/>
      <c r="S58" s="201"/>
      <c r="T58" s="202" t="s">
        <v>142</v>
      </c>
      <c r="U58" s="687" t="s">
        <v>89</v>
      </c>
      <c r="V58" s="203" t="s">
        <v>143</v>
      </c>
      <c r="W58" s="687">
        <v>43627</v>
      </c>
      <c r="X58" s="205" t="s">
        <v>144</v>
      </c>
      <c r="Y58" s="204">
        <v>43627</v>
      </c>
      <c r="Z58" s="205" t="s">
        <v>145</v>
      </c>
      <c r="AA58" s="204">
        <v>43623</v>
      </c>
      <c r="AB58" s="206">
        <v>15</v>
      </c>
      <c r="AC58" s="207">
        <v>4359.18</v>
      </c>
      <c r="AD58" s="208"/>
      <c r="AE58" s="207"/>
      <c r="AF58" s="208"/>
      <c r="AG58" s="207"/>
      <c r="AH58" s="208"/>
      <c r="AI58" s="207"/>
      <c r="AJ58" s="207"/>
      <c r="AK58" s="207"/>
      <c r="AL58" s="206">
        <f t="shared" si="12"/>
        <v>0</v>
      </c>
      <c r="AM58" s="402">
        <f t="shared" si="12"/>
        <v>0</v>
      </c>
      <c r="AN58" s="206">
        <f t="shared" si="1"/>
        <v>15</v>
      </c>
      <c r="AO58" s="207">
        <f t="shared" si="1"/>
        <v>4359.18</v>
      </c>
      <c r="AP58" s="206">
        <v>0</v>
      </c>
      <c r="AQ58" s="207">
        <v>0</v>
      </c>
      <c r="AR58" s="206"/>
      <c r="AS58" s="206"/>
      <c r="AT58" s="207">
        <v>290.612</v>
      </c>
      <c r="AU58" s="207">
        <f t="shared" si="2"/>
        <v>0</v>
      </c>
      <c r="AV58" s="206">
        <f t="shared" si="11"/>
        <v>0</v>
      </c>
      <c r="AW58" s="207">
        <f t="shared" si="13"/>
        <v>0</v>
      </c>
      <c r="AX58" s="367">
        <f t="shared" si="15"/>
        <v>0</v>
      </c>
      <c r="AY58" s="177">
        <f t="shared" si="6"/>
        <v>0</v>
      </c>
      <c r="AZ58" s="177">
        <f t="shared" si="7"/>
        <v>0</v>
      </c>
    </row>
    <row r="59" spans="2:52" s="210" customFormat="1" ht="20.25" customHeight="1">
      <c r="B59" s="195"/>
      <c r="C59" s="196" t="s">
        <v>39</v>
      </c>
      <c r="D59" s="197" t="s">
        <v>141</v>
      </c>
      <c r="E59" s="198" t="s">
        <v>46</v>
      </c>
      <c r="F59" s="460" t="s">
        <v>274</v>
      </c>
      <c r="G59" s="199" t="s">
        <v>47</v>
      </c>
      <c r="H59" s="199" t="s">
        <v>47</v>
      </c>
      <c r="I59" s="200"/>
      <c r="J59" s="200"/>
      <c r="K59" s="515"/>
      <c r="L59" s="200"/>
      <c r="M59" s="201"/>
      <c r="N59" s="200"/>
      <c r="O59" s="201"/>
      <c r="P59" s="200"/>
      <c r="Q59" s="201"/>
      <c r="R59" s="200"/>
      <c r="S59" s="201"/>
      <c r="T59" s="202" t="s">
        <v>275</v>
      </c>
      <c r="U59" s="687" t="s">
        <v>276</v>
      </c>
      <c r="V59" s="203" t="s">
        <v>277</v>
      </c>
      <c r="W59" s="687">
        <v>43850</v>
      </c>
      <c r="X59" s="205" t="s">
        <v>278</v>
      </c>
      <c r="Y59" s="204">
        <v>43879</v>
      </c>
      <c r="Z59" s="205" t="s">
        <v>257</v>
      </c>
      <c r="AA59" s="204">
        <v>43858</v>
      </c>
      <c r="AB59" s="206">
        <v>0</v>
      </c>
      <c r="AC59" s="207">
        <v>0</v>
      </c>
      <c r="AD59" s="208"/>
      <c r="AE59" s="207"/>
      <c r="AF59" s="208">
        <v>210</v>
      </c>
      <c r="AG59" s="207">
        <v>59873.52</v>
      </c>
      <c r="AH59" s="208"/>
      <c r="AI59" s="207"/>
      <c r="AJ59" s="207"/>
      <c r="AK59" s="207"/>
      <c r="AL59" s="206">
        <f t="shared" si="12"/>
        <v>210</v>
      </c>
      <c r="AM59" s="402">
        <f t="shared" si="12"/>
        <v>59873.52</v>
      </c>
      <c r="AN59" s="206">
        <f t="shared" si="1"/>
        <v>18</v>
      </c>
      <c r="AO59" s="207">
        <f t="shared" si="1"/>
        <v>5132.015999999996</v>
      </c>
      <c r="AP59" s="206">
        <v>196</v>
      </c>
      <c r="AQ59" s="207">
        <v>55881.952000000005</v>
      </c>
      <c r="AR59" s="206"/>
      <c r="AS59" s="206">
        <v>4</v>
      </c>
      <c r="AT59" s="207">
        <v>285.112</v>
      </c>
      <c r="AU59" s="207">
        <f>AS59*AT59</f>
        <v>1140.448</v>
      </c>
      <c r="AV59" s="206">
        <f t="shared" si="11"/>
        <v>192</v>
      </c>
      <c r="AW59" s="207">
        <f>AV59*AT59</f>
        <v>54741.504</v>
      </c>
      <c r="AX59" s="367">
        <f t="shared" si="15"/>
        <v>192</v>
      </c>
      <c r="AY59" s="177">
        <f t="shared" si="6"/>
        <v>192</v>
      </c>
      <c r="AZ59" s="177">
        <f t="shared" si="7"/>
        <v>0</v>
      </c>
    </row>
    <row r="60" spans="2:52" s="194" customFormat="1" ht="20.25" customHeight="1">
      <c r="B60" s="179"/>
      <c r="C60" s="180" t="s">
        <v>39</v>
      </c>
      <c r="D60" s="181" t="s">
        <v>50</v>
      </c>
      <c r="E60" s="182" t="s">
        <v>49</v>
      </c>
      <c r="F60" s="464"/>
      <c r="G60" s="183" t="s">
        <v>38</v>
      </c>
      <c r="H60" s="183" t="s">
        <v>38</v>
      </c>
      <c r="I60" s="184">
        <v>5</v>
      </c>
      <c r="J60" s="184">
        <v>5</v>
      </c>
      <c r="K60" s="519">
        <v>1177.2</v>
      </c>
      <c r="L60" s="184">
        <v>25</v>
      </c>
      <c r="M60" s="185">
        <v>29429</v>
      </c>
      <c r="N60" s="184"/>
      <c r="O60" s="185"/>
      <c r="P60" s="184">
        <v>30</v>
      </c>
      <c r="Q60" s="185">
        <v>49708.5</v>
      </c>
      <c r="R60" s="184">
        <v>22</v>
      </c>
      <c r="S60" s="185">
        <v>25898.52</v>
      </c>
      <c r="T60" s="186" t="s">
        <v>203</v>
      </c>
      <c r="U60" s="692" t="s">
        <v>204</v>
      </c>
      <c r="V60" s="187" t="s">
        <v>205</v>
      </c>
      <c r="W60" s="692">
        <v>43777</v>
      </c>
      <c r="X60" s="189" t="s">
        <v>206</v>
      </c>
      <c r="Y60" s="188">
        <v>43789</v>
      </c>
      <c r="Z60" s="180"/>
      <c r="AA60" s="188"/>
      <c r="AB60" s="190">
        <v>21</v>
      </c>
      <c r="AC60" s="191">
        <v>24146.219999999998</v>
      </c>
      <c r="AD60" s="192"/>
      <c r="AE60" s="191"/>
      <c r="AF60" s="192"/>
      <c r="AG60" s="191"/>
      <c r="AH60" s="192"/>
      <c r="AI60" s="191"/>
      <c r="AJ60" s="191"/>
      <c r="AK60" s="191"/>
      <c r="AL60" s="190">
        <f aca="true" t="shared" si="16" ref="AL60:AM63">AD60+AF60+AH60+AJ60</f>
        <v>0</v>
      </c>
      <c r="AM60" s="397">
        <f t="shared" si="16"/>
        <v>0</v>
      </c>
      <c r="AN60" s="190">
        <f t="shared" si="1"/>
        <v>7</v>
      </c>
      <c r="AO60" s="191">
        <f t="shared" si="1"/>
        <v>8048.739999999998</v>
      </c>
      <c r="AP60" s="190">
        <v>16</v>
      </c>
      <c r="AQ60" s="191">
        <v>18397.12</v>
      </c>
      <c r="AR60" s="190"/>
      <c r="AS60" s="190">
        <v>2</v>
      </c>
      <c r="AT60" s="191">
        <v>1149.82</v>
      </c>
      <c r="AU60" s="191">
        <f t="shared" si="2"/>
        <v>2299.64</v>
      </c>
      <c r="AV60" s="190">
        <f t="shared" si="11"/>
        <v>14</v>
      </c>
      <c r="AW60" s="191">
        <f>AV60*AT60</f>
        <v>16097.48</v>
      </c>
      <c r="AX60" s="368">
        <f t="shared" si="15"/>
        <v>14</v>
      </c>
      <c r="AY60" s="177">
        <f t="shared" si="6"/>
        <v>14</v>
      </c>
      <c r="AZ60" s="177">
        <f t="shared" si="7"/>
        <v>0</v>
      </c>
    </row>
    <row r="61" spans="2:52" s="72" customFormat="1" ht="20.25" customHeight="1">
      <c r="B61" s="302"/>
      <c r="C61" s="86" t="s">
        <v>39</v>
      </c>
      <c r="D61" s="382" t="s">
        <v>197</v>
      </c>
      <c r="E61" s="81" t="s">
        <v>67</v>
      </c>
      <c r="F61" s="466" t="s">
        <v>397</v>
      </c>
      <c r="G61" s="82" t="s">
        <v>198</v>
      </c>
      <c r="H61" s="82" t="s">
        <v>38</v>
      </c>
      <c r="I61" s="83"/>
      <c r="J61" s="83"/>
      <c r="K61" s="521"/>
      <c r="L61" s="83"/>
      <c r="M61" s="84"/>
      <c r="N61" s="83"/>
      <c r="O61" s="84"/>
      <c r="P61" s="83"/>
      <c r="Q61" s="84"/>
      <c r="R61" s="83"/>
      <c r="S61" s="84"/>
      <c r="T61" s="85" t="s">
        <v>199</v>
      </c>
      <c r="U61" s="574" t="s">
        <v>200</v>
      </c>
      <c r="V61" s="114" t="s">
        <v>201</v>
      </c>
      <c r="W61" s="574">
        <v>43754</v>
      </c>
      <c r="X61" s="112" t="s">
        <v>202</v>
      </c>
      <c r="Y61" s="113">
        <v>43773</v>
      </c>
      <c r="Z61" s="86"/>
      <c r="AA61" s="113"/>
      <c r="AB61" s="129">
        <v>57</v>
      </c>
      <c r="AC61" s="120">
        <v>7896.21</v>
      </c>
      <c r="AD61" s="87"/>
      <c r="AE61" s="120"/>
      <c r="AF61" s="87"/>
      <c r="AG61" s="120"/>
      <c r="AH61" s="87"/>
      <c r="AI61" s="120"/>
      <c r="AJ61" s="120"/>
      <c r="AK61" s="120"/>
      <c r="AL61" s="129">
        <f t="shared" si="16"/>
        <v>0</v>
      </c>
      <c r="AM61" s="399">
        <f t="shared" si="16"/>
        <v>0</v>
      </c>
      <c r="AN61" s="129">
        <f t="shared" si="1"/>
        <v>57</v>
      </c>
      <c r="AO61" s="120">
        <f t="shared" si="1"/>
        <v>7896.21</v>
      </c>
      <c r="AP61" s="129">
        <v>6</v>
      </c>
      <c r="AQ61" s="120">
        <v>831.1800000000001</v>
      </c>
      <c r="AR61" s="129"/>
      <c r="AS61" s="129">
        <v>6</v>
      </c>
      <c r="AT61" s="120">
        <v>138.53</v>
      </c>
      <c r="AU61" s="120">
        <f>AS61*AT61</f>
        <v>831.1800000000001</v>
      </c>
      <c r="AV61" s="129">
        <f t="shared" si="11"/>
        <v>0</v>
      </c>
      <c r="AW61" s="120">
        <f>AV61*AT61</f>
        <v>0</v>
      </c>
      <c r="AX61" s="376">
        <f t="shared" si="15"/>
        <v>0</v>
      </c>
      <c r="AY61" s="177">
        <f t="shared" si="6"/>
        <v>0</v>
      </c>
      <c r="AZ61" s="177">
        <f t="shared" si="7"/>
        <v>0</v>
      </c>
    </row>
    <row r="62" spans="2:52" s="72" customFormat="1" ht="20.25" customHeight="1">
      <c r="B62" s="302"/>
      <c r="C62" s="86" t="s">
        <v>39</v>
      </c>
      <c r="D62" s="382" t="s">
        <v>197</v>
      </c>
      <c r="E62" s="81" t="s">
        <v>67</v>
      </c>
      <c r="F62" s="466" t="s">
        <v>397</v>
      </c>
      <c r="G62" s="82" t="s">
        <v>198</v>
      </c>
      <c r="H62" s="82" t="s">
        <v>38</v>
      </c>
      <c r="I62" s="83"/>
      <c r="J62" s="83"/>
      <c r="K62" s="521"/>
      <c r="L62" s="83"/>
      <c r="M62" s="84"/>
      <c r="N62" s="83"/>
      <c r="O62" s="84"/>
      <c r="P62" s="83"/>
      <c r="Q62" s="84"/>
      <c r="R62" s="83"/>
      <c r="S62" s="84"/>
      <c r="T62" s="85" t="s">
        <v>398</v>
      </c>
      <c r="U62" s="574" t="s">
        <v>175</v>
      </c>
      <c r="V62" s="114" t="s">
        <v>399</v>
      </c>
      <c r="W62" s="574">
        <v>44681</v>
      </c>
      <c r="X62" s="112" t="s">
        <v>400</v>
      </c>
      <c r="Y62" s="113">
        <v>43992</v>
      </c>
      <c r="Z62" s="86"/>
      <c r="AA62" s="113"/>
      <c r="AB62" s="129">
        <v>0</v>
      </c>
      <c r="AC62" s="120">
        <v>0</v>
      </c>
      <c r="AD62" s="87"/>
      <c r="AE62" s="120"/>
      <c r="AF62" s="87">
        <v>419</v>
      </c>
      <c r="AG62" s="120">
        <v>59192.13</v>
      </c>
      <c r="AH62" s="87"/>
      <c r="AI62" s="120"/>
      <c r="AJ62" s="120"/>
      <c r="AK62" s="120"/>
      <c r="AL62" s="129">
        <f t="shared" si="16"/>
        <v>419</v>
      </c>
      <c r="AM62" s="399">
        <f t="shared" si="16"/>
        <v>59192.13</v>
      </c>
      <c r="AN62" s="129">
        <f>AB62+AL62-AV62</f>
        <v>6</v>
      </c>
      <c r="AO62" s="120">
        <f>AC62+AM62-AW62</f>
        <v>847.6199999999953</v>
      </c>
      <c r="AP62" s="129">
        <v>0</v>
      </c>
      <c r="AQ62" s="120">
        <v>0</v>
      </c>
      <c r="AR62" s="129">
        <v>419</v>
      </c>
      <c r="AS62" s="129">
        <v>6</v>
      </c>
      <c r="AT62" s="120">
        <v>141.27</v>
      </c>
      <c r="AU62" s="120">
        <f>AS62*AT62</f>
        <v>847.6200000000001</v>
      </c>
      <c r="AV62" s="129">
        <f t="shared" si="11"/>
        <v>413</v>
      </c>
      <c r="AW62" s="120">
        <f>AV62*AT62</f>
        <v>58344.51</v>
      </c>
      <c r="AX62" s="376">
        <f t="shared" si="15"/>
        <v>413</v>
      </c>
      <c r="AY62" s="177">
        <f>AB62+AL62-AN62</f>
        <v>413</v>
      </c>
      <c r="AZ62" s="177">
        <f t="shared" si="7"/>
        <v>0</v>
      </c>
    </row>
    <row r="63" spans="2:52" s="72" customFormat="1" ht="20.25" customHeight="1">
      <c r="B63" s="302"/>
      <c r="C63" s="86" t="s">
        <v>39</v>
      </c>
      <c r="D63" s="382" t="s">
        <v>197</v>
      </c>
      <c r="E63" s="81" t="s">
        <v>67</v>
      </c>
      <c r="F63" s="466" t="s">
        <v>397</v>
      </c>
      <c r="G63" s="82" t="s">
        <v>198</v>
      </c>
      <c r="H63" s="82" t="s">
        <v>38</v>
      </c>
      <c r="I63" s="83"/>
      <c r="J63" s="83"/>
      <c r="K63" s="521"/>
      <c r="L63" s="83"/>
      <c r="M63" s="84"/>
      <c r="N63" s="83"/>
      <c r="O63" s="84"/>
      <c r="P63" s="83"/>
      <c r="Q63" s="84"/>
      <c r="R63" s="83"/>
      <c r="S63" s="84"/>
      <c r="T63" s="85" t="s">
        <v>423</v>
      </c>
      <c r="U63" s="574">
        <v>44621</v>
      </c>
      <c r="V63" s="114" t="s">
        <v>418</v>
      </c>
      <c r="W63" s="574">
        <v>43951</v>
      </c>
      <c r="X63" s="112" t="s">
        <v>419</v>
      </c>
      <c r="Y63" s="113">
        <v>43992</v>
      </c>
      <c r="Z63" s="86"/>
      <c r="AA63" s="113"/>
      <c r="AB63" s="129">
        <v>0</v>
      </c>
      <c r="AC63" s="120">
        <v>0</v>
      </c>
      <c r="AD63" s="87"/>
      <c r="AE63" s="120"/>
      <c r="AF63" s="87"/>
      <c r="AG63" s="120"/>
      <c r="AH63" s="87">
        <v>91</v>
      </c>
      <c r="AI63" s="120">
        <v>12606.23</v>
      </c>
      <c r="AJ63" s="120"/>
      <c r="AK63" s="120"/>
      <c r="AL63" s="129">
        <f t="shared" si="16"/>
        <v>91</v>
      </c>
      <c r="AM63" s="399">
        <f t="shared" si="16"/>
        <v>12606.23</v>
      </c>
      <c r="AN63" s="129">
        <f>AB63+AL63-AV63</f>
        <v>0</v>
      </c>
      <c r="AO63" s="120">
        <f>AC63+AM63-AW63</f>
        <v>0</v>
      </c>
      <c r="AP63" s="129">
        <v>0</v>
      </c>
      <c r="AQ63" s="120">
        <v>0</v>
      </c>
      <c r="AR63" s="129">
        <v>91</v>
      </c>
      <c r="AS63" s="129"/>
      <c r="AT63" s="120">
        <v>138.53</v>
      </c>
      <c r="AU63" s="120">
        <f>AS63*AT63</f>
        <v>0</v>
      </c>
      <c r="AV63" s="129">
        <f>AP63+AR63-AS63</f>
        <v>91</v>
      </c>
      <c r="AW63" s="120">
        <f>AV63*AT63</f>
        <v>12606.23</v>
      </c>
      <c r="AX63" s="376">
        <f t="shared" si="15"/>
        <v>91</v>
      </c>
      <c r="AY63" s="177">
        <f>AB63+AL63-AN63</f>
        <v>91</v>
      </c>
      <c r="AZ63" s="177">
        <f t="shared" si="7"/>
        <v>0</v>
      </c>
    </row>
    <row r="64" spans="2:52" s="240" customFormat="1" ht="20.25" customHeight="1">
      <c r="B64" s="226"/>
      <c r="C64" s="241" t="s">
        <v>39</v>
      </c>
      <c r="D64" s="378" t="s">
        <v>169</v>
      </c>
      <c r="E64" s="229" t="s">
        <v>94</v>
      </c>
      <c r="F64" s="462"/>
      <c r="G64" s="230" t="s">
        <v>134</v>
      </c>
      <c r="H64" s="230" t="s">
        <v>134</v>
      </c>
      <c r="I64" s="231"/>
      <c r="J64" s="231"/>
      <c r="K64" s="517"/>
      <c r="L64" s="231"/>
      <c r="M64" s="232"/>
      <c r="N64" s="231"/>
      <c r="O64" s="232"/>
      <c r="P64" s="231"/>
      <c r="Q64" s="232"/>
      <c r="R64" s="231"/>
      <c r="S64" s="232"/>
      <c r="T64" s="233">
        <v>91067001</v>
      </c>
      <c r="U64" s="689" t="s">
        <v>248</v>
      </c>
      <c r="V64" s="234" t="s">
        <v>165</v>
      </c>
      <c r="W64" s="689">
        <v>43692</v>
      </c>
      <c r="X64" s="234" t="s">
        <v>166</v>
      </c>
      <c r="Y64" s="235">
        <v>43710</v>
      </c>
      <c r="Z64" s="227" t="s">
        <v>167</v>
      </c>
      <c r="AA64" s="235">
        <v>43696</v>
      </c>
      <c r="AB64" s="236">
        <v>26</v>
      </c>
      <c r="AC64" s="237">
        <v>1584.7</v>
      </c>
      <c r="AD64" s="238"/>
      <c r="AE64" s="237"/>
      <c r="AF64" s="238"/>
      <c r="AG64" s="237"/>
      <c r="AH64" s="238"/>
      <c r="AI64" s="237"/>
      <c r="AJ64" s="237"/>
      <c r="AK64" s="237"/>
      <c r="AL64" s="236">
        <f>AD64+AF64+AH64</f>
        <v>0</v>
      </c>
      <c r="AM64" s="393">
        <f>AE64+AG64+AI64</f>
        <v>0</v>
      </c>
      <c r="AN64" s="236">
        <f t="shared" si="1"/>
        <v>0</v>
      </c>
      <c r="AO64" s="237">
        <f t="shared" si="1"/>
        <v>0</v>
      </c>
      <c r="AP64" s="236">
        <v>26</v>
      </c>
      <c r="AQ64" s="237">
        <v>1584.7</v>
      </c>
      <c r="AR64" s="236"/>
      <c r="AS64" s="236"/>
      <c r="AT64" s="237">
        <v>60.95</v>
      </c>
      <c r="AU64" s="237">
        <f t="shared" si="2"/>
        <v>0</v>
      </c>
      <c r="AV64" s="236">
        <f aca="true" t="shared" si="17" ref="AV64:AV70">SUM(AX64:AX64)</f>
        <v>26</v>
      </c>
      <c r="AW64" s="237">
        <f aca="true" t="shared" si="18" ref="AW64:AW70">AT64*AV64</f>
        <v>1584.7</v>
      </c>
      <c r="AX64" s="383">
        <v>26</v>
      </c>
      <c r="AY64" s="177">
        <f>AB64+AL64-AN64</f>
        <v>26</v>
      </c>
      <c r="AZ64" s="177">
        <f t="shared" si="7"/>
        <v>0</v>
      </c>
    </row>
    <row r="65" spans="2:52" s="240" customFormat="1" ht="20.25" customHeight="1">
      <c r="B65" s="226"/>
      <c r="C65" s="241" t="s">
        <v>39</v>
      </c>
      <c r="D65" s="378" t="s">
        <v>247</v>
      </c>
      <c r="E65" s="229" t="s">
        <v>94</v>
      </c>
      <c r="F65" s="462" t="s">
        <v>273</v>
      </c>
      <c r="G65" s="230" t="s">
        <v>134</v>
      </c>
      <c r="H65" s="230" t="s">
        <v>134</v>
      </c>
      <c r="I65" s="231"/>
      <c r="J65" s="231"/>
      <c r="K65" s="517"/>
      <c r="L65" s="231"/>
      <c r="M65" s="232"/>
      <c r="N65" s="231"/>
      <c r="O65" s="232"/>
      <c r="P65" s="231"/>
      <c r="Q65" s="232"/>
      <c r="R65" s="231"/>
      <c r="S65" s="232"/>
      <c r="T65" s="233">
        <v>91067001</v>
      </c>
      <c r="U65" s="689" t="s">
        <v>249</v>
      </c>
      <c r="V65" s="234" t="s">
        <v>250</v>
      </c>
      <c r="W65" s="689">
        <v>43864</v>
      </c>
      <c r="X65" s="234" t="s">
        <v>251</v>
      </c>
      <c r="Y65" s="235">
        <v>43879</v>
      </c>
      <c r="Z65" s="227"/>
      <c r="AA65" s="235"/>
      <c r="AB65" s="236">
        <v>0</v>
      </c>
      <c r="AC65" s="237">
        <v>0</v>
      </c>
      <c r="AD65" s="238"/>
      <c r="AE65" s="237"/>
      <c r="AF65" s="238">
        <v>25</v>
      </c>
      <c r="AG65" s="237">
        <v>1633</v>
      </c>
      <c r="AH65" s="238"/>
      <c r="AI65" s="237"/>
      <c r="AJ65" s="237"/>
      <c r="AK65" s="237"/>
      <c r="AL65" s="236">
        <f>AD65+AF65+AH65</f>
        <v>25</v>
      </c>
      <c r="AM65" s="393">
        <f>AE65+AG65+AI65</f>
        <v>1633</v>
      </c>
      <c r="AN65" s="236">
        <f t="shared" si="1"/>
        <v>0</v>
      </c>
      <c r="AO65" s="237">
        <f t="shared" si="1"/>
        <v>0</v>
      </c>
      <c r="AP65" s="236">
        <v>25</v>
      </c>
      <c r="AQ65" s="237">
        <v>1632.9999999999998</v>
      </c>
      <c r="AR65" s="236"/>
      <c r="AS65" s="236"/>
      <c r="AT65" s="237">
        <v>65.32</v>
      </c>
      <c r="AU65" s="237">
        <f t="shared" si="2"/>
        <v>0</v>
      </c>
      <c r="AV65" s="236">
        <f t="shared" si="17"/>
        <v>25</v>
      </c>
      <c r="AW65" s="237">
        <f t="shared" si="18"/>
        <v>1632.9999999999998</v>
      </c>
      <c r="AX65" s="383">
        <v>25</v>
      </c>
      <c r="AY65" s="177">
        <f t="shared" si="6"/>
        <v>25</v>
      </c>
      <c r="AZ65" s="177">
        <f t="shared" si="7"/>
        <v>0</v>
      </c>
    </row>
    <row r="66" spans="2:52" s="240" customFormat="1" ht="20.25" customHeight="1">
      <c r="B66" s="226"/>
      <c r="C66" s="241" t="s">
        <v>39</v>
      </c>
      <c r="D66" s="378" t="s">
        <v>345</v>
      </c>
      <c r="E66" s="229" t="s">
        <v>94</v>
      </c>
      <c r="F66" s="462" t="s">
        <v>273</v>
      </c>
      <c r="G66" s="230" t="s">
        <v>134</v>
      </c>
      <c r="H66" s="230" t="s">
        <v>134</v>
      </c>
      <c r="I66" s="231"/>
      <c r="J66" s="231"/>
      <c r="K66" s="517"/>
      <c r="L66" s="231"/>
      <c r="M66" s="232"/>
      <c r="N66" s="231"/>
      <c r="O66" s="232"/>
      <c r="P66" s="231"/>
      <c r="Q66" s="232"/>
      <c r="R66" s="231"/>
      <c r="S66" s="232"/>
      <c r="T66" s="233" t="s">
        <v>346</v>
      </c>
      <c r="U66" s="689" t="s">
        <v>249</v>
      </c>
      <c r="V66" s="234" t="s">
        <v>347</v>
      </c>
      <c r="W66" s="689">
        <v>43888</v>
      </c>
      <c r="X66" s="234" t="s">
        <v>348</v>
      </c>
      <c r="Y66" s="235">
        <v>43914</v>
      </c>
      <c r="Z66" s="227"/>
      <c r="AA66" s="235"/>
      <c r="AB66" s="236">
        <v>0</v>
      </c>
      <c r="AC66" s="237">
        <v>0</v>
      </c>
      <c r="AD66" s="238"/>
      <c r="AE66" s="237"/>
      <c r="AF66" s="238"/>
      <c r="AG66" s="237"/>
      <c r="AH66" s="238">
        <v>5</v>
      </c>
      <c r="AI66" s="237">
        <v>304.75</v>
      </c>
      <c r="AJ66" s="237"/>
      <c r="AK66" s="237"/>
      <c r="AL66" s="236">
        <f aca="true" t="shared" si="19" ref="AL66:AM68">AD66+AF66+AH66</f>
        <v>5</v>
      </c>
      <c r="AM66" s="393">
        <f t="shared" si="19"/>
        <v>304.75</v>
      </c>
      <c r="AN66" s="236">
        <f aca="true" t="shared" si="20" ref="AN66:AO68">AB66+AL66-AV66</f>
        <v>0</v>
      </c>
      <c r="AO66" s="237">
        <f t="shared" si="20"/>
        <v>0</v>
      </c>
      <c r="AP66" s="236">
        <v>5</v>
      </c>
      <c r="AQ66" s="237">
        <v>304.75</v>
      </c>
      <c r="AR66" s="236"/>
      <c r="AS66" s="236"/>
      <c r="AT66" s="237">
        <v>60.95</v>
      </c>
      <c r="AU66" s="237">
        <f aca="true" t="shared" si="21" ref="AU66:AU72">AS66*AT66</f>
        <v>0</v>
      </c>
      <c r="AV66" s="236">
        <f t="shared" si="17"/>
        <v>5</v>
      </c>
      <c r="AW66" s="237">
        <f t="shared" si="18"/>
        <v>304.75</v>
      </c>
      <c r="AX66" s="383">
        <v>5</v>
      </c>
      <c r="AY66" s="177">
        <f t="shared" si="6"/>
        <v>5</v>
      </c>
      <c r="AZ66" s="177">
        <f t="shared" si="7"/>
        <v>0</v>
      </c>
    </row>
    <row r="67" spans="2:52" s="240" customFormat="1" ht="20.25" customHeight="1">
      <c r="B67" s="226"/>
      <c r="C67" s="241" t="s">
        <v>39</v>
      </c>
      <c r="D67" s="378" t="s">
        <v>363</v>
      </c>
      <c r="E67" s="229" t="s">
        <v>94</v>
      </c>
      <c r="F67" s="462" t="s">
        <v>364</v>
      </c>
      <c r="G67" s="230" t="s">
        <v>134</v>
      </c>
      <c r="H67" s="230" t="s">
        <v>134</v>
      </c>
      <c r="I67" s="231"/>
      <c r="J67" s="231"/>
      <c r="K67" s="517"/>
      <c r="L67" s="231"/>
      <c r="M67" s="232"/>
      <c r="N67" s="231"/>
      <c r="O67" s="232"/>
      <c r="P67" s="231"/>
      <c r="Q67" s="232"/>
      <c r="R67" s="231"/>
      <c r="S67" s="232"/>
      <c r="T67" s="233" t="s">
        <v>365</v>
      </c>
      <c r="U67" s="689" t="s">
        <v>310</v>
      </c>
      <c r="V67" s="234" t="s">
        <v>366</v>
      </c>
      <c r="W67" s="689">
        <v>704</v>
      </c>
      <c r="X67" s="234" t="s">
        <v>367</v>
      </c>
      <c r="Y67" s="235">
        <v>43948</v>
      </c>
      <c r="Z67" s="227"/>
      <c r="AA67" s="235"/>
      <c r="AB67" s="236">
        <v>0</v>
      </c>
      <c r="AC67" s="237">
        <v>0</v>
      </c>
      <c r="AD67" s="238"/>
      <c r="AE67" s="237"/>
      <c r="AF67" s="238">
        <v>68</v>
      </c>
      <c r="AG67" s="237">
        <v>4260.2</v>
      </c>
      <c r="AH67" s="238"/>
      <c r="AI67" s="237"/>
      <c r="AJ67" s="237"/>
      <c r="AK67" s="237"/>
      <c r="AL67" s="236">
        <f t="shared" si="19"/>
        <v>68</v>
      </c>
      <c r="AM67" s="393">
        <f t="shared" si="19"/>
        <v>4260.2</v>
      </c>
      <c r="AN67" s="236">
        <f t="shared" si="20"/>
        <v>0</v>
      </c>
      <c r="AO67" s="237">
        <f t="shared" si="20"/>
        <v>0</v>
      </c>
      <c r="AP67" s="236">
        <v>68</v>
      </c>
      <c r="AQ67" s="237">
        <v>4260.2</v>
      </c>
      <c r="AR67" s="236"/>
      <c r="AS67" s="236"/>
      <c r="AT67" s="237">
        <v>62.65</v>
      </c>
      <c r="AU67" s="237">
        <f t="shared" si="21"/>
        <v>0</v>
      </c>
      <c r="AV67" s="236">
        <f t="shared" si="17"/>
        <v>68</v>
      </c>
      <c r="AW67" s="237">
        <f t="shared" si="18"/>
        <v>4260.2</v>
      </c>
      <c r="AX67" s="383">
        <v>68</v>
      </c>
      <c r="AY67" s="177">
        <f t="shared" si="6"/>
        <v>68</v>
      </c>
      <c r="AZ67" s="177">
        <f t="shared" si="7"/>
        <v>0</v>
      </c>
    </row>
    <row r="68" spans="2:52" s="240" customFormat="1" ht="20.25" customHeight="1">
      <c r="B68" s="226"/>
      <c r="C68" s="241" t="s">
        <v>39</v>
      </c>
      <c r="D68" s="378" t="s">
        <v>415</v>
      </c>
      <c r="E68" s="229" t="s">
        <v>94</v>
      </c>
      <c r="F68" s="462" t="s">
        <v>364</v>
      </c>
      <c r="G68" s="230" t="s">
        <v>134</v>
      </c>
      <c r="H68" s="230" t="s">
        <v>134</v>
      </c>
      <c r="I68" s="231"/>
      <c r="J68" s="231"/>
      <c r="K68" s="517"/>
      <c r="L68" s="231"/>
      <c r="M68" s="232"/>
      <c r="N68" s="231"/>
      <c r="O68" s="232"/>
      <c r="P68" s="231"/>
      <c r="Q68" s="232"/>
      <c r="R68" s="231"/>
      <c r="S68" s="232"/>
      <c r="T68" s="233" t="s">
        <v>365</v>
      </c>
      <c r="U68" s="689" t="s">
        <v>310</v>
      </c>
      <c r="V68" s="234" t="s">
        <v>410</v>
      </c>
      <c r="W68" s="689">
        <v>43935</v>
      </c>
      <c r="X68" s="234" t="s">
        <v>411</v>
      </c>
      <c r="Y68" s="235">
        <v>43992</v>
      </c>
      <c r="Z68" s="227"/>
      <c r="AA68" s="235"/>
      <c r="AB68" s="236">
        <v>0</v>
      </c>
      <c r="AC68" s="237">
        <v>0</v>
      </c>
      <c r="AD68" s="238"/>
      <c r="AE68" s="237"/>
      <c r="AF68" s="238">
        <v>9</v>
      </c>
      <c r="AG68" s="237">
        <v>553.14</v>
      </c>
      <c r="AH68" s="238"/>
      <c r="AI68" s="237"/>
      <c r="AJ68" s="237"/>
      <c r="AK68" s="237"/>
      <c r="AL68" s="236">
        <f t="shared" si="19"/>
        <v>9</v>
      </c>
      <c r="AM68" s="393">
        <f t="shared" si="19"/>
        <v>553.14</v>
      </c>
      <c r="AN68" s="236">
        <f t="shared" si="20"/>
        <v>0</v>
      </c>
      <c r="AO68" s="237">
        <f t="shared" si="20"/>
        <v>0</v>
      </c>
      <c r="AP68" s="236">
        <v>0</v>
      </c>
      <c r="AQ68" s="237">
        <v>0</v>
      </c>
      <c r="AR68" s="236">
        <v>9</v>
      </c>
      <c r="AS68" s="236"/>
      <c r="AT68" s="237">
        <v>61.46</v>
      </c>
      <c r="AU68" s="237">
        <f t="shared" si="21"/>
        <v>0</v>
      </c>
      <c r="AV68" s="236">
        <f>SUM(AX68:AX68)</f>
        <v>9</v>
      </c>
      <c r="AW68" s="237">
        <f>AT68*AV68</f>
        <v>553.14</v>
      </c>
      <c r="AX68" s="383">
        <v>9</v>
      </c>
      <c r="AY68" s="177">
        <f>AB68+AL68-AN68</f>
        <v>9</v>
      </c>
      <c r="AZ68" s="177">
        <f t="shared" si="7"/>
        <v>0</v>
      </c>
    </row>
    <row r="69" spans="2:52" s="161" customFormat="1" ht="20.25" customHeight="1">
      <c r="B69" s="146"/>
      <c r="C69" s="156" t="s">
        <v>39</v>
      </c>
      <c r="D69" s="479" t="s">
        <v>279</v>
      </c>
      <c r="E69" s="149" t="s">
        <v>280</v>
      </c>
      <c r="F69" s="461" t="s">
        <v>281</v>
      </c>
      <c r="G69" s="150" t="s">
        <v>38</v>
      </c>
      <c r="H69" s="150" t="s">
        <v>38</v>
      </c>
      <c r="I69" s="151"/>
      <c r="J69" s="151"/>
      <c r="K69" s="516"/>
      <c r="L69" s="151"/>
      <c r="M69" s="152"/>
      <c r="N69" s="151"/>
      <c r="O69" s="152"/>
      <c r="P69" s="151"/>
      <c r="Q69" s="152"/>
      <c r="R69" s="151"/>
      <c r="S69" s="152"/>
      <c r="T69" s="153" t="s">
        <v>282</v>
      </c>
      <c r="U69" s="688" t="s">
        <v>284</v>
      </c>
      <c r="V69" s="154" t="s">
        <v>277</v>
      </c>
      <c r="W69" s="688">
        <v>43850</v>
      </c>
      <c r="X69" s="156" t="s">
        <v>278</v>
      </c>
      <c r="Y69" s="155">
        <v>43879</v>
      </c>
      <c r="Z69" s="156" t="s">
        <v>257</v>
      </c>
      <c r="AA69" s="155">
        <v>43858</v>
      </c>
      <c r="AB69" s="157">
        <v>0</v>
      </c>
      <c r="AC69" s="158">
        <v>0</v>
      </c>
      <c r="AD69" s="159"/>
      <c r="AE69" s="158"/>
      <c r="AF69" s="159">
        <v>26</v>
      </c>
      <c r="AG69" s="158">
        <v>280219.16</v>
      </c>
      <c r="AH69" s="159"/>
      <c r="AI69" s="158"/>
      <c r="AJ69" s="158"/>
      <c r="AK69" s="158"/>
      <c r="AL69" s="157">
        <f aca="true" t="shared" si="22" ref="AL69:AM73">AD69+AF69+AH69</f>
        <v>26</v>
      </c>
      <c r="AM69" s="395">
        <f t="shared" si="22"/>
        <v>280219.16</v>
      </c>
      <c r="AN69" s="157">
        <f t="shared" si="1"/>
        <v>0</v>
      </c>
      <c r="AO69" s="158">
        <f t="shared" si="1"/>
        <v>0</v>
      </c>
      <c r="AP69" s="157">
        <v>26</v>
      </c>
      <c r="AQ69" s="158">
        <v>280219.16</v>
      </c>
      <c r="AR69" s="157"/>
      <c r="AS69" s="157"/>
      <c r="AT69" s="158">
        <v>10777.66</v>
      </c>
      <c r="AU69" s="158">
        <f t="shared" si="21"/>
        <v>0</v>
      </c>
      <c r="AV69" s="157">
        <f t="shared" si="17"/>
        <v>26</v>
      </c>
      <c r="AW69" s="158">
        <f t="shared" si="18"/>
        <v>280219.16</v>
      </c>
      <c r="AX69" s="365">
        <v>26</v>
      </c>
      <c r="AY69" s="177">
        <f t="shared" si="6"/>
        <v>26</v>
      </c>
      <c r="AZ69" s="177">
        <f t="shared" si="7"/>
        <v>0</v>
      </c>
    </row>
    <row r="70" spans="2:52" s="161" customFormat="1" ht="20.25" customHeight="1">
      <c r="B70" s="146"/>
      <c r="C70" s="156" t="s">
        <v>39</v>
      </c>
      <c r="D70" s="479" t="s">
        <v>286</v>
      </c>
      <c r="E70" s="149" t="s">
        <v>280</v>
      </c>
      <c r="F70" s="461" t="s">
        <v>281</v>
      </c>
      <c r="G70" s="150" t="s">
        <v>38</v>
      </c>
      <c r="H70" s="150" t="s">
        <v>38</v>
      </c>
      <c r="I70" s="151"/>
      <c r="J70" s="151"/>
      <c r="K70" s="516"/>
      <c r="L70" s="151"/>
      <c r="M70" s="152"/>
      <c r="N70" s="151"/>
      <c r="O70" s="152"/>
      <c r="P70" s="151"/>
      <c r="Q70" s="152"/>
      <c r="R70" s="151"/>
      <c r="S70" s="152"/>
      <c r="T70" s="153" t="s">
        <v>283</v>
      </c>
      <c r="U70" s="688" t="s">
        <v>285</v>
      </c>
      <c r="V70" s="154" t="s">
        <v>277</v>
      </c>
      <c r="W70" s="688">
        <v>43850</v>
      </c>
      <c r="X70" s="156" t="s">
        <v>278</v>
      </c>
      <c r="Y70" s="155">
        <v>43879</v>
      </c>
      <c r="Z70" s="156" t="s">
        <v>257</v>
      </c>
      <c r="AA70" s="155">
        <v>43858</v>
      </c>
      <c r="AB70" s="157">
        <v>0</v>
      </c>
      <c r="AC70" s="158">
        <v>0</v>
      </c>
      <c r="AD70" s="159"/>
      <c r="AE70" s="158"/>
      <c r="AF70" s="159">
        <v>4</v>
      </c>
      <c r="AG70" s="158">
        <v>57791.52</v>
      </c>
      <c r="AH70" s="159"/>
      <c r="AI70" s="158"/>
      <c r="AJ70" s="158"/>
      <c r="AK70" s="158"/>
      <c r="AL70" s="157">
        <f t="shared" si="22"/>
        <v>4</v>
      </c>
      <c r="AM70" s="395">
        <f t="shared" si="22"/>
        <v>57791.52</v>
      </c>
      <c r="AN70" s="157">
        <f t="shared" si="1"/>
        <v>0</v>
      </c>
      <c r="AO70" s="158">
        <f t="shared" si="1"/>
        <v>0</v>
      </c>
      <c r="AP70" s="157">
        <v>4</v>
      </c>
      <c r="AQ70" s="158">
        <v>57791.52</v>
      </c>
      <c r="AR70" s="157"/>
      <c r="AS70" s="157"/>
      <c r="AT70" s="158">
        <v>14447.88</v>
      </c>
      <c r="AU70" s="158">
        <f t="shared" si="21"/>
        <v>0</v>
      </c>
      <c r="AV70" s="157">
        <f t="shared" si="17"/>
        <v>4</v>
      </c>
      <c r="AW70" s="158">
        <f t="shared" si="18"/>
        <v>57791.52</v>
      </c>
      <c r="AX70" s="365">
        <v>4</v>
      </c>
      <c r="AY70" s="177">
        <f aca="true" t="shared" si="23" ref="AY70:AY77">AB70+AL70-AN70</f>
        <v>4</v>
      </c>
      <c r="AZ70" s="177">
        <f>AY70-SUM(AX70:AX70)</f>
        <v>0</v>
      </c>
    </row>
    <row r="71" spans="2:52" s="492" customFormat="1" ht="20.25" customHeight="1" hidden="1">
      <c r="B71" s="493"/>
      <c r="C71" s="504"/>
      <c r="D71" s="549" t="s">
        <v>326</v>
      </c>
      <c r="E71" s="496" t="s">
        <v>327</v>
      </c>
      <c r="F71" s="497"/>
      <c r="G71" s="498" t="s">
        <v>59</v>
      </c>
      <c r="H71" s="498" t="s">
        <v>59</v>
      </c>
      <c r="I71" s="499">
        <v>20</v>
      </c>
      <c r="J71" s="499">
        <v>157</v>
      </c>
      <c r="K71" s="531">
        <v>78.6</v>
      </c>
      <c r="L71" s="499">
        <v>3125</v>
      </c>
      <c r="M71" s="500">
        <v>245530.53</v>
      </c>
      <c r="N71" s="499">
        <v>2000</v>
      </c>
      <c r="O71" s="500">
        <v>80380</v>
      </c>
      <c r="P71" s="499">
        <v>1900</v>
      </c>
      <c r="Q71" s="500">
        <v>138567</v>
      </c>
      <c r="R71" s="499">
        <v>2500</v>
      </c>
      <c r="S71" s="500">
        <v>196425</v>
      </c>
      <c r="T71" s="501"/>
      <c r="U71" s="690"/>
      <c r="V71" s="502"/>
      <c r="W71" s="690"/>
      <c r="X71" s="504"/>
      <c r="Y71" s="503"/>
      <c r="Z71" s="504"/>
      <c r="AA71" s="503"/>
      <c r="AB71" s="505"/>
      <c r="AC71" s="506"/>
      <c r="AD71" s="507"/>
      <c r="AE71" s="506"/>
      <c r="AF71" s="507"/>
      <c r="AG71" s="506"/>
      <c r="AH71" s="507"/>
      <c r="AI71" s="506"/>
      <c r="AJ71" s="506"/>
      <c r="AK71" s="506"/>
      <c r="AL71" s="157">
        <f t="shared" si="22"/>
        <v>0</v>
      </c>
      <c r="AM71" s="395">
        <f t="shared" si="22"/>
        <v>0</v>
      </c>
      <c r="AN71" s="157">
        <f>AB71+AL71-AV71</f>
        <v>-5</v>
      </c>
      <c r="AO71" s="158">
        <f>AC71+AM71-AW71</f>
        <v>0</v>
      </c>
      <c r="AP71" s="505"/>
      <c r="AQ71" s="506"/>
      <c r="AR71" s="505"/>
      <c r="AS71" s="505"/>
      <c r="AT71" s="506"/>
      <c r="AU71" s="158">
        <f t="shared" si="21"/>
        <v>0</v>
      </c>
      <c r="AV71" s="157">
        <f>SUM(AX71:AX71)</f>
        <v>5</v>
      </c>
      <c r="AW71" s="158">
        <f>AT71*AV71</f>
        <v>0</v>
      </c>
      <c r="AX71" s="157">
        <v>5</v>
      </c>
      <c r="AY71" s="177">
        <f t="shared" si="23"/>
        <v>5</v>
      </c>
      <c r="AZ71" s="177">
        <f>AY71-SUM(AX71:AX71)</f>
        <v>0</v>
      </c>
    </row>
    <row r="72" spans="2:52" s="287" customFormat="1" ht="20.25" customHeight="1">
      <c r="B72" s="274"/>
      <c r="C72" s="288" t="s">
        <v>39</v>
      </c>
      <c r="D72" s="679" t="s">
        <v>406</v>
      </c>
      <c r="E72" s="277" t="s">
        <v>327</v>
      </c>
      <c r="F72" s="465" t="s">
        <v>407</v>
      </c>
      <c r="G72" s="278" t="s">
        <v>59</v>
      </c>
      <c r="H72" s="278" t="s">
        <v>59</v>
      </c>
      <c r="I72" s="279"/>
      <c r="J72" s="279"/>
      <c r="K72" s="520"/>
      <c r="L72" s="279"/>
      <c r="M72" s="280"/>
      <c r="N72" s="279"/>
      <c r="O72" s="280"/>
      <c r="P72" s="279"/>
      <c r="Q72" s="280"/>
      <c r="R72" s="279"/>
      <c r="S72" s="280"/>
      <c r="T72" s="281" t="s">
        <v>408</v>
      </c>
      <c r="U72" s="693" t="s">
        <v>409</v>
      </c>
      <c r="V72" s="282" t="s">
        <v>410</v>
      </c>
      <c r="W72" s="693">
        <v>43935</v>
      </c>
      <c r="X72" s="288" t="s">
        <v>411</v>
      </c>
      <c r="Y72" s="283">
        <v>43992</v>
      </c>
      <c r="Z72" s="288"/>
      <c r="AA72" s="283"/>
      <c r="AB72" s="284">
        <v>0</v>
      </c>
      <c r="AC72" s="285">
        <v>0</v>
      </c>
      <c r="AD72" s="286"/>
      <c r="AE72" s="285"/>
      <c r="AF72" s="286">
        <v>8800</v>
      </c>
      <c r="AG72" s="285">
        <v>715168.96</v>
      </c>
      <c r="AH72" s="286"/>
      <c r="AI72" s="285"/>
      <c r="AJ72" s="285"/>
      <c r="AK72" s="285"/>
      <c r="AL72" s="284">
        <f t="shared" si="22"/>
        <v>8800</v>
      </c>
      <c r="AM72" s="401">
        <f t="shared" si="22"/>
        <v>715168.96</v>
      </c>
      <c r="AN72" s="284">
        <f>AB72+AL72-AV72</f>
        <v>295</v>
      </c>
      <c r="AO72" s="285">
        <f>AC72+AM72-AW72</f>
        <v>23974.41399999999</v>
      </c>
      <c r="AP72" s="284">
        <v>0</v>
      </c>
      <c r="AQ72" s="285">
        <v>0</v>
      </c>
      <c r="AR72" s="284">
        <v>8800</v>
      </c>
      <c r="AS72" s="284">
        <v>295</v>
      </c>
      <c r="AT72" s="285">
        <v>81.2692</v>
      </c>
      <c r="AU72" s="285">
        <f t="shared" si="21"/>
        <v>23974.414</v>
      </c>
      <c r="AV72" s="284">
        <f>SUM(AX72:AX72)</f>
        <v>8505</v>
      </c>
      <c r="AW72" s="285">
        <f>AT72*AV72</f>
        <v>691194.546</v>
      </c>
      <c r="AX72" s="374">
        <f>8800-295</f>
        <v>8505</v>
      </c>
      <c r="AY72" s="177">
        <f t="shared" si="23"/>
        <v>8505</v>
      </c>
      <c r="AZ72" s="177">
        <f>AY72-SUM(AX72:AX72)</f>
        <v>0</v>
      </c>
    </row>
    <row r="73" spans="2:52" s="210" customFormat="1" ht="20.25" customHeight="1">
      <c r="B73" s="195"/>
      <c r="C73" s="196" t="s">
        <v>39</v>
      </c>
      <c r="D73" s="197" t="s">
        <v>136</v>
      </c>
      <c r="E73" s="198" t="s">
        <v>135</v>
      </c>
      <c r="F73" s="460"/>
      <c r="G73" s="199" t="s">
        <v>38</v>
      </c>
      <c r="H73" s="199" t="s">
        <v>38</v>
      </c>
      <c r="I73" s="200"/>
      <c r="J73" s="200"/>
      <c r="K73" s="515"/>
      <c r="L73" s="200"/>
      <c r="M73" s="201"/>
      <c r="N73" s="200"/>
      <c r="O73" s="201"/>
      <c r="P73" s="200"/>
      <c r="Q73" s="201"/>
      <c r="R73" s="200"/>
      <c r="S73" s="201"/>
      <c r="T73" s="202" t="s">
        <v>137</v>
      </c>
      <c r="U73" s="687" t="s">
        <v>138</v>
      </c>
      <c r="V73" s="203" t="s">
        <v>132</v>
      </c>
      <c r="W73" s="687">
        <v>43574</v>
      </c>
      <c r="X73" s="205" t="s">
        <v>133</v>
      </c>
      <c r="Y73" s="204">
        <v>43580</v>
      </c>
      <c r="Z73" s="205"/>
      <c r="AA73" s="204"/>
      <c r="AB73" s="206">
        <v>16</v>
      </c>
      <c r="AC73" s="207">
        <v>1356.16</v>
      </c>
      <c r="AD73" s="208"/>
      <c r="AE73" s="207"/>
      <c r="AF73" s="208"/>
      <c r="AG73" s="207"/>
      <c r="AH73" s="208"/>
      <c r="AI73" s="207"/>
      <c r="AJ73" s="207"/>
      <c r="AK73" s="207"/>
      <c r="AL73" s="206">
        <f t="shared" si="22"/>
        <v>0</v>
      </c>
      <c r="AM73" s="402">
        <f t="shared" si="22"/>
        <v>0</v>
      </c>
      <c r="AN73" s="206">
        <f t="shared" si="1"/>
        <v>16</v>
      </c>
      <c r="AO73" s="207">
        <f t="shared" si="1"/>
        <v>1356.16</v>
      </c>
      <c r="AP73" s="206">
        <v>13</v>
      </c>
      <c r="AQ73" s="207">
        <v>1101.88</v>
      </c>
      <c r="AR73" s="206"/>
      <c r="AS73" s="206">
        <v>13</v>
      </c>
      <c r="AT73" s="207">
        <v>84.76</v>
      </c>
      <c r="AU73" s="207">
        <f t="shared" si="2"/>
        <v>1101.88</v>
      </c>
      <c r="AV73" s="206">
        <f aca="true" t="shared" si="24" ref="AV73:AV123">AP73+AR73-AS73</f>
        <v>0</v>
      </c>
      <c r="AW73" s="207">
        <f aca="true" t="shared" si="25" ref="AW73:AW81">AV73*AT73</f>
        <v>0</v>
      </c>
      <c r="AX73" s="367">
        <f aca="true" t="shared" si="26" ref="AX73:AX123">AV73</f>
        <v>0</v>
      </c>
      <c r="AY73" s="177">
        <f t="shared" si="23"/>
        <v>0</v>
      </c>
      <c r="AZ73" s="177">
        <f>AY73-SUM(AX73:AX73)</f>
        <v>0</v>
      </c>
    </row>
    <row r="74" spans="2:52" s="604" customFormat="1" ht="20.25" customHeight="1">
      <c r="B74" s="605"/>
      <c r="C74" s="606" t="s">
        <v>39</v>
      </c>
      <c r="D74" s="607" t="s">
        <v>359</v>
      </c>
      <c r="E74" s="608" t="s">
        <v>192</v>
      </c>
      <c r="F74" s="609" t="s">
        <v>358</v>
      </c>
      <c r="G74" s="610" t="s">
        <v>56</v>
      </c>
      <c r="H74" s="610" t="s">
        <v>56</v>
      </c>
      <c r="I74" s="611"/>
      <c r="J74" s="611"/>
      <c r="K74" s="612"/>
      <c r="L74" s="611"/>
      <c r="M74" s="613"/>
      <c r="N74" s="611"/>
      <c r="O74" s="613"/>
      <c r="P74" s="611"/>
      <c r="Q74" s="613"/>
      <c r="R74" s="611"/>
      <c r="S74" s="613"/>
      <c r="T74" s="614" t="s">
        <v>360</v>
      </c>
      <c r="U74" s="698" t="s">
        <v>362</v>
      </c>
      <c r="V74" s="615" t="s">
        <v>354</v>
      </c>
      <c r="W74" s="698">
        <v>43885</v>
      </c>
      <c r="X74" s="617" t="s">
        <v>355</v>
      </c>
      <c r="Y74" s="616">
        <v>43924</v>
      </c>
      <c r="Z74" s="617"/>
      <c r="AA74" s="616"/>
      <c r="AB74" s="618">
        <v>0</v>
      </c>
      <c r="AC74" s="619">
        <v>0</v>
      </c>
      <c r="AD74" s="620"/>
      <c r="AE74" s="619"/>
      <c r="AF74" s="620">
        <v>84</v>
      </c>
      <c r="AG74" s="619">
        <v>20797.96</v>
      </c>
      <c r="AH74" s="620"/>
      <c r="AI74" s="619"/>
      <c r="AJ74" s="619"/>
      <c r="AK74" s="619"/>
      <c r="AL74" s="618">
        <f aca="true" t="shared" si="27" ref="AL74:AM81">AD74+AF74+AH74+AJ74</f>
        <v>84</v>
      </c>
      <c r="AM74" s="621">
        <f t="shared" si="27"/>
        <v>20797.96</v>
      </c>
      <c r="AN74" s="618">
        <f t="shared" si="1"/>
        <v>0</v>
      </c>
      <c r="AO74" s="619">
        <f t="shared" si="1"/>
        <v>0</v>
      </c>
      <c r="AP74" s="618">
        <v>84</v>
      </c>
      <c r="AQ74" s="619">
        <v>20797.96</v>
      </c>
      <c r="AR74" s="618"/>
      <c r="AS74" s="618"/>
      <c r="AT74" s="619">
        <v>247.5947619047619</v>
      </c>
      <c r="AU74" s="619">
        <f t="shared" si="2"/>
        <v>0</v>
      </c>
      <c r="AV74" s="618">
        <f t="shared" si="24"/>
        <v>84</v>
      </c>
      <c r="AW74" s="619">
        <f t="shared" si="25"/>
        <v>20797.96</v>
      </c>
      <c r="AX74" s="622">
        <f t="shared" si="26"/>
        <v>84</v>
      </c>
      <c r="AY74" s="177">
        <f t="shared" si="23"/>
        <v>84</v>
      </c>
      <c r="AZ74" s="177">
        <f t="shared" si="7"/>
        <v>0</v>
      </c>
    </row>
    <row r="75" spans="2:52" s="604" customFormat="1" ht="20.25" customHeight="1">
      <c r="B75" s="605"/>
      <c r="C75" s="606" t="s">
        <v>39</v>
      </c>
      <c r="D75" s="607" t="s">
        <v>359</v>
      </c>
      <c r="E75" s="608" t="s">
        <v>192</v>
      </c>
      <c r="F75" s="609" t="s">
        <v>358</v>
      </c>
      <c r="G75" s="610" t="s">
        <v>56</v>
      </c>
      <c r="H75" s="610" t="s">
        <v>56</v>
      </c>
      <c r="I75" s="611"/>
      <c r="J75" s="611"/>
      <c r="K75" s="612"/>
      <c r="L75" s="611"/>
      <c r="M75" s="613"/>
      <c r="N75" s="611"/>
      <c r="O75" s="613"/>
      <c r="P75" s="611"/>
      <c r="Q75" s="613"/>
      <c r="R75" s="611"/>
      <c r="S75" s="613"/>
      <c r="T75" s="614" t="s">
        <v>360</v>
      </c>
      <c r="U75" s="698" t="s">
        <v>362</v>
      </c>
      <c r="V75" s="615" t="s">
        <v>410</v>
      </c>
      <c r="W75" s="698">
        <v>43935</v>
      </c>
      <c r="X75" s="617" t="s">
        <v>411</v>
      </c>
      <c r="Y75" s="616">
        <v>43992</v>
      </c>
      <c r="Z75" s="617"/>
      <c r="AA75" s="616"/>
      <c r="AB75" s="618">
        <v>0</v>
      </c>
      <c r="AC75" s="619">
        <v>0</v>
      </c>
      <c r="AD75" s="620"/>
      <c r="AE75" s="619"/>
      <c r="AF75" s="620">
        <v>21</v>
      </c>
      <c r="AG75" s="619">
        <v>5199.49</v>
      </c>
      <c r="AH75" s="620"/>
      <c r="AI75" s="619"/>
      <c r="AJ75" s="619"/>
      <c r="AK75" s="619"/>
      <c r="AL75" s="618">
        <f>AD75+AF75+AH75+AJ75</f>
        <v>21</v>
      </c>
      <c r="AM75" s="621">
        <f>AE75+AG75+AI75+AK75</f>
        <v>5199.49</v>
      </c>
      <c r="AN75" s="618">
        <f>AB75+AL75-AV75</f>
        <v>0</v>
      </c>
      <c r="AO75" s="619">
        <f>AC75+AM75-AW75</f>
        <v>1.5999830793589354E-08</v>
      </c>
      <c r="AP75" s="618">
        <v>0</v>
      </c>
      <c r="AQ75" s="619">
        <v>0</v>
      </c>
      <c r="AR75" s="618">
        <v>21</v>
      </c>
      <c r="AS75" s="618"/>
      <c r="AT75" s="619">
        <v>247.594761904</v>
      </c>
      <c r="AU75" s="619">
        <f>AS75*AT75</f>
        <v>0</v>
      </c>
      <c r="AV75" s="618">
        <f>AP75+AR75-AS75</f>
        <v>21</v>
      </c>
      <c r="AW75" s="619">
        <f>AV75*AT75</f>
        <v>5199.489999984</v>
      </c>
      <c r="AX75" s="622">
        <f>AV75</f>
        <v>21</v>
      </c>
      <c r="AY75" s="177">
        <f t="shared" si="23"/>
        <v>21</v>
      </c>
      <c r="AZ75" s="177">
        <f t="shared" si="7"/>
        <v>0</v>
      </c>
    </row>
    <row r="76" spans="2:52" s="585" customFormat="1" ht="20.25" customHeight="1">
      <c r="B76" s="586"/>
      <c r="C76" s="587" t="s">
        <v>39</v>
      </c>
      <c r="D76" s="588" t="s">
        <v>191</v>
      </c>
      <c r="E76" s="589" t="s">
        <v>192</v>
      </c>
      <c r="F76" s="590"/>
      <c r="G76" s="591" t="s">
        <v>56</v>
      </c>
      <c r="H76" s="591" t="s">
        <v>56</v>
      </c>
      <c r="I76" s="592"/>
      <c r="J76" s="592"/>
      <c r="K76" s="593"/>
      <c r="L76" s="592"/>
      <c r="M76" s="594"/>
      <c r="N76" s="592"/>
      <c r="O76" s="594"/>
      <c r="P76" s="592"/>
      <c r="Q76" s="594"/>
      <c r="R76" s="592"/>
      <c r="S76" s="594"/>
      <c r="T76" s="595" t="s">
        <v>193</v>
      </c>
      <c r="U76" s="699" t="s">
        <v>190</v>
      </c>
      <c r="V76" s="596" t="s">
        <v>187</v>
      </c>
      <c r="W76" s="699">
        <v>44823</v>
      </c>
      <c r="X76" s="598" t="s">
        <v>194</v>
      </c>
      <c r="Y76" s="597">
        <v>43746</v>
      </c>
      <c r="Z76" s="598"/>
      <c r="AA76" s="597"/>
      <c r="AB76" s="599">
        <v>278</v>
      </c>
      <c r="AC76" s="600">
        <v>137104.04</v>
      </c>
      <c r="AD76" s="601"/>
      <c r="AE76" s="600"/>
      <c r="AF76" s="601"/>
      <c r="AG76" s="600"/>
      <c r="AH76" s="601"/>
      <c r="AI76" s="600"/>
      <c r="AJ76" s="600"/>
      <c r="AK76" s="600"/>
      <c r="AL76" s="599">
        <f t="shared" si="27"/>
        <v>0</v>
      </c>
      <c r="AM76" s="602">
        <f t="shared" si="27"/>
        <v>0</v>
      </c>
      <c r="AN76" s="599">
        <f t="shared" si="1"/>
        <v>257</v>
      </c>
      <c r="AO76" s="600">
        <f t="shared" si="1"/>
        <v>126747.26000000001</v>
      </c>
      <c r="AP76" s="599">
        <v>73</v>
      </c>
      <c r="AQ76" s="600">
        <v>36002.14</v>
      </c>
      <c r="AR76" s="599"/>
      <c r="AS76" s="599">
        <v>52</v>
      </c>
      <c r="AT76" s="600">
        <v>493.18</v>
      </c>
      <c r="AU76" s="600">
        <f t="shared" si="2"/>
        <v>25645.36</v>
      </c>
      <c r="AV76" s="599">
        <f t="shared" si="24"/>
        <v>21</v>
      </c>
      <c r="AW76" s="600">
        <f t="shared" si="25"/>
        <v>10356.78</v>
      </c>
      <c r="AX76" s="603">
        <f t="shared" si="26"/>
        <v>21</v>
      </c>
      <c r="AY76" s="177">
        <f t="shared" si="23"/>
        <v>21</v>
      </c>
      <c r="AZ76" s="177">
        <f t="shared" si="7"/>
        <v>0</v>
      </c>
    </row>
    <row r="77" spans="2:52" s="585" customFormat="1" ht="20.25" customHeight="1">
      <c r="B77" s="586"/>
      <c r="C77" s="587" t="s">
        <v>39</v>
      </c>
      <c r="D77" s="588" t="s">
        <v>191</v>
      </c>
      <c r="E77" s="589" t="s">
        <v>192</v>
      </c>
      <c r="F77" s="590" t="s">
        <v>358</v>
      </c>
      <c r="G77" s="591" t="s">
        <v>56</v>
      </c>
      <c r="H77" s="591" t="s">
        <v>56</v>
      </c>
      <c r="I77" s="592"/>
      <c r="J77" s="592"/>
      <c r="K77" s="593"/>
      <c r="L77" s="592"/>
      <c r="M77" s="594"/>
      <c r="N77" s="592"/>
      <c r="O77" s="594"/>
      <c r="P77" s="592"/>
      <c r="Q77" s="594"/>
      <c r="R77" s="592"/>
      <c r="S77" s="594"/>
      <c r="T77" s="595" t="s">
        <v>361</v>
      </c>
      <c r="U77" s="699" t="s">
        <v>362</v>
      </c>
      <c r="V77" s="596" t="s">
        <v>354</v>
      </c>
      <c r="W77" s="699">
        <v>43885</v>
      </c>
      <c r="X77" s="598" t="s">
        <v>355</v>
      </c>
      <c r="Y77" s="597">
        <v>43924</v>
      </c>
      <c r="Z77" s="598"/>
      <c r="AA77" s="597"/>
      <c r="AB77" s="599">
        <v>0</v>
      </c>
      <c r="AC77" s="600">
        <v>0</v>
      </c>
      <c r="AD77" s="601"/>
      <c r="AE77" s="600"/>
      <c r="AF77" s="601">
        <v>231</v>
      </c>
      <c r="AG77" s="600">
        <v>79399.32</v>
      </c>
      <c r="AH77" s="601"/>
      <c r="AI77" s="600"/>
      <c r="AJ77" s="600"/>
      <c r="AK77" s="600"/>
      <c r="AL77" s="599">
        <f t="shared" si="27"/>
        <v>231</v>
      </c>
      <c r="AM77" s="602">
        <f t="shared" si="27"/>
        <v>79399.32</v>
      </c>
      <c r="AN77" s="599">
        <f t="shared" si="1"/>
        <v>0</v>
      </c>
      <c r="AO77" s="600">
        <f t="shared" si="1"/>
        <v>0</v>
      </c>
      <c r="AP77" s="599">
        <v>231</v>
      </c>
      <c r="AQ77" s="600">
        <v>79399.32</v>
      </c>
      <c r="AR77" s="599"/>
      <c r="AS77" s="599"/>
      <c r="AT77" s="600">
        <v>343.72</v>
      </c>
      <c r="AU77" s="600">
        <f>AS77*AT77</f>
        <v>0</v>
      </c>
      <c r="AV77" s="599">
        <f>AP77+AR77-AS77</f>
        <v>231</v>
      </c>
      <c r="AW77" s="600">
        <f t="shared" si="25"/>
        <v>79399.32</v>
      </c>
      <c r="AX77" s="603">
        <f>AV77</f>
        <v>231</v>
      </c>
      <c r="AY77" s="177">
        <f t="shared" si="23"/>
        <v>231</v>
      </c>
      <c r="AZ77" s="177">
        <f t="shared" si="7"/>
        <v>0</v>
      </c>
    </row>
    <row r="78" spans="2:52" s="585" customFormat="1" ht="20.25" customHeight="1">
      <c r="B78" s="586"/>
      <c r="C78" s="587" t="s">
        <v>39</v>
      </c>
      <c r="D78" s="588" t="s">
        <v>377</v>
      </c>
      <c r="E78" s="589" t="s">
        <v>192</v>
      </c>
      <c r="F78" s="590" t="s">
        <v>358</v>
      </c>
      <c r="G78" s="591" t="s">
        <v>56</v>
      </c>
      <c r="H78" s="591" t="s">
        <v>56</v>
      </c>
      <c r="I78" s="592"/>
      <c r="J78" s="592"/>
      <c r="K78" s="593"/>
      <c r="L78" s="592"/>
      <c r="M78" s="594"/>
      <c r="N78" s="592"/>
      <c r="O78" s="594"/>
      <c r="P78" s="592"/>
      <c r="Q78" s="594"/>
      <c r="R78" s="592"/>
      <c r="S78" s="594"/>
      <c r="T78" s="595" t="s">
        <v>361</v>
      </c>
      <c r="U78" s="699" t="s">
        <v>378</v>
      </c>
      <c r="V78" s="596" t="s">
        <v>375</v>
      </c>
      <c r="W78" s="699">
        <v>43920</v>
      </c>
      <c r="X78" s="598" t="s">
        <v>376</v>
      </c>
      <c r="Y78" s="597">
        <v>43948</v>
      </c>
      <c r="Z78" s="598"/>
      <c r="AA78" s="597"/>
      <c r="AB78" s="599">
        <v>0</v>
      </c>
      <c r="AC78" s="600">
        <v>0</v>
      </c>
      <c r="AD78" s="601"/>
      <c r="AE78" s="600"/>
      <c r="AF78" s="601"/>
      <c r="AG78" s="600"/>
      <c r="AH78" s="601">
        <v>21</v>
      </c>
      <c r="AI78" s="600">
        <v>10356.78</v>
      </c>
      <c r="AJ78" s="600"/>
      <c r="AK78" s="600"/>
      <c r="AL78" s="599">
        <f>AD78+AF78+AH78+AJ78</f>
        <v>21</v>
      </c>
      <c r="AM78" s="602">
        <f>AE78+AG78+AI78+AK78</f>
        <v>10356.78</v>
      </c>
      <c r="AN78" s="599">
        <f t="shared" si="1"/>
        <v>0</v>
      </c>
      <c r="AO78" s="600">
        <f t="shared" si="1"/>
        <v>0</v>
      </c>
      <c r="AP78" s="599">
        <v>21</v>
      </c>
      <c r="AQ78" s="600">
        <v>10356.78</v>
      </c>
      <c r="AR78" s="599"/>
      <c r="AS78" s="599"/>
      <c r="AT78" s="600">
        <v>493.18</v>
      </c>
      <c r="AU78" s="600">
        <f>AS78*AT78</f>
        <v>0</v>
      </c>
      <c r="AV78" s="599">
        <f>AP78+AR78-AS78</f>
        <v>21</v>
      </c>
      <c r="AW78" s="600">
        <f t="shared" si="25"/>
        <v>10356.78</v>
      </c>
      <c r="AX78" s="603">
        <f>AV78</f>
        <v>21</v>
      </c>
      <c r="AY78" s="177">
        <f t="shared" si="6"/>
        <v>21</v>
      </c>
      <c r="AZ78" s="177">
        <f t="shared" si="7"/>
        <v>0</v>
      </c>
    </row>
    <row r="79" spans="2:52" s="623" customFormat="1" ht="20.25" customHeight="1">
      <c r="B79" s="624"/>
      <c r="C79" s="625" t="s">
        <v>39</v>
      </c>
      <c r="D79" s="626" t="s">
        <v>373</v>
      </c>
      <c r="E79" s="627" t="s">
        <v>96</v>
      </c>
      <c r="F79" s="628" t="s">
        <v>369</v>
      </c>
      <c r="G79" s="629" t="s">
        <v>134</v>
      </c>
      <c r="H79" s="629" t="s">
        <v>134</v>
      </c>
      <c r="I79" s="630"/>
      <c r="J79" s="630"/>
      <c r="K79" s="631"/>
      <c r="L79" s="630"/>
      <c r="M79" s="632"/>
      <c r="N79" s="630"/>
      <c r="O79" s="632"/>
      <c r="P79" s="630"/>
      <c r="Q79" s="632"/>
      <c r="R79" s="630"/>
      <c r="S79" s="632"/>
      <c r="T79" s="633" t="s">
        <v>374</v>
      </c>
      <c r="U79" s="700" t="s">
        <v>204</v>
      </c>
      <c r="V79" s="634" t="s">
        <v>366</v>
      </c>
      <c r="W79" s="700">
        <v>43928</v>
      </c>
      <c r="X79" s="636" t="s">
        <v>372</v>
      </c>
      <c r="Y79" s="635">
        <v>43948</v>
      </c>
      <c r="Z79" s="636"/>
      <c r="AA79" s="635"/>
      <c r="AB79" s="637">
        <v>0</v>
      </c>
      <c r="AC79" s="638">
        <v>0</v>
      </c>
      <c r="AD79" s="639"/>
      <c r="AE79" s="638"/>
      <c r="AF79" s="639">
        <v>30</v>
      </c>
      <c r="AG79" s="638">
        <v>332563.2</v>
      </c>
      <c r="AH79" s="639"/>
      <c r="AI79" s="638"/>
      <c r="AJ79" s="638"/>
      <c r="AK79" s="638"/>
      <c r="AL79" s="637">
        <f>AD79+AF79+AH79+AJ79</f>
        <v>30</v>
      </c>
      <c r="AM79" s="640">
        <f>AE79+AG79+AI79+AK79</f>
        <v>332563.2</v>
      </c>
      <c r="AN79" s="637">
        <f t="shared" si="1"/>
        <v>10</v>
      </c>
      <c r="AO79" s="638">
        <f t="shared" si="1"/>
        <v>110854.4</v>
      </c>
      <c r="AP79" s="637">
        <v>26</v>
      </c>
      <c r="AQ79" s="638">
        <v>288221.44</v>
      </c>
      <c r="AR79" s="637"/>
      <c r="AS79" s="637">
        <v>6</v>
      </c>
      <c r="AT79" s="638">
        <v>11085.44</v>
      </c>
      <c r="AU79" s="638">
        <f>AS79*AT79</f>
        <v>66512.64</v>
      </c>
      <c r="AV79" s="637">
        <f>AP79+AR79-AS79</f>
        <v>20</v>
      </c>
      <c r="AW79" s="638">
        <f t="shared" si="25"/>
        <v>221708.80000000002</v>
      </c>
      <c r="AX79" s="641">
        <f>AV79</f>
        <v>20</v>
      </c>
      <c r="AY79" s="177">
        <f t="shared" si="6"/>
        <v>20</v>
      </c>
      <c r="AZ79" s="177">
        <f t="shared" si="7"/>
        <v>0</v>
      </c>
    </row>
    <row r="80" spans="2:52" s="257" customFormat="1" ht="20.25" customHeight="1">
      <c r="B80" s="242"/>
      <c r="C80" s="243" t="s">
        <v>39</v>
      </c>
      <c r="D80" s="244" t="s">
        <v>305</v>
      </c>
      <c r="E80" s="245" t="s">
        <v>306</v>
      </c>
      <c r="F80" s="459" t="s">
        <v>300</v>
      </c>
      <c r="G80" s="246" t="s">
        <v>56</v>
      </c>
      <c r="H80" s="246" t="s">
        <v>56</v>
      </c>
      <c r="I80" s="247">
        <v>3</v>
      </c>
      <c r="J80" s="247">
        <v>20</v>
      </c>
      <c r="K80" s="514">
        <v>238.9</v>
      </c>
      <c r="L80" s="247">
        <v>60</v>
      </c>
      <c r="M80" s="248">
        <v>14332.44</v>
      </c>
      <c r="N80" s="247"/>
      <c r="O80" s="248"/>
      <c r="P80" s="247">
        <v>60</v>
      </c>
      <c r="Q80" s="248">
        <v>12744</v>
      </c>
      <c r="R80" s="247">
        <v>60</v>
      </c>
      <c r="S80" s="248">
        <v>14330.4</v>
      </c>
      <c r="T80" s="249" t="s">
        <v>307</v>
      </c>
      <c r="U80" s="686" t="s">
        <v>308</v>
      </c>
      <c r="V80" s="250" t="s">
        <v>303</v>
      </c>
      <c r="W80" s="686">
        <v>43854</v>
      </c>
      <c r="X80" s="252" t="s">
        <v>304</v>
      </c>
      <c r="Y80" s="251">
        <v>43901</v>
      </c>
      <c r="Z80" s="252"/>
      <c r="AA80" s="251"/>
      <c r="AB80" s="253">
        <v>0</v>
      </c>
      <c r="AC80" s="254">
        <v>0</v>
      </c>
      <c r="AD80" s="255"/>
      <c r="AE80" s="254"/>
      <c r="AF80" s="255">
        <v>140</v>
      </c>
      <c r="AG80" s="254">
        <v>32628.4</v>
      </c>
      <c r="AH80" s="255"/>
      <c r="AI80" s="254"/>
      <c r="AJ80" s="254"/>
      <c r="AK80" s="254"/>
      <c r="AL80" s="253">
        <f t="shared" si="27"/>
        <v>140</v>
      </c>
      <c r="AM80" s="394">
        <f t="shared" si="27"/>
        <v>32628.4</v>
      </c>
      <c r="AN80" s="253">
        <f t="shared" si="1"/>
        <v>4</v>
      </c>
      <c r="AO80" s="254">
        <f t="shared" si="1"/>
        <v>932.2400000000016</v>
      </c>
      <c r="AP80" s="253">
        <v>136</v>
      </c>
      <c r="AQ80" s="254">
        <v>31696.16</v>
      </c>
      <c r="AR80" s="253"/>
      <c r="AS80" s="253"/>
      <c r="AT80" s="254">
        <v>233.06</v>
      </c>
      <c r="AU80" s="254">
        <f t="shared" si="2"/>
        <v>0</v>
      </c>
      <c r="AV80" s="253">
        <f t="shared" si="24"/>
        <v>136</v>
      </c>
      <c r="AW80" s="254">
        <f t="shared" si="25"/>
        <v>31696.16</v>
      </c>
      <c r="AX80" s="370">
        <f>AV80</f>
        <v>136</v>
      </c>
      <c r="AY80" s="177">
        <f t="shared" si="6"/>
        <v>136</v>
      </c>
      <c r="AZ80" s="177">
        <f t="shared" si="7"/>
        <v>0</v>
      </c>
    </row>
    <row r="81" spans="2:52" s="257" customFormat="1" ht="20.25" customHeight="1">
      <c r="B81" s="242"/>
      <c r="C81" s="243" t="s">
        <v>39</v>
      </c>
      <c r="D81" s="244" t="s">
        <v>405</v>
      </c>
      <c r="E81" s="245" t="s">
        <v>306</v>
      </c>
      <c r="F81" s="459" t="s">
        <v>300</v>
      </c>
      <c r="G81" s="246" t="s">
        <v>56</v>
      </c>
      <c r="H81" s="246" t="s">
        <v>56</v>
      </c>
      <c r="I81" s="247"/>
      <c r="J81" s="247"/>
      <c r="K81" s="514"/>
      <c r="L81" s="247"/>
      <c r="M81" s="248"/>
      <c r="N81" s="247"/>
      <c r="O81" s="248"/>
      <c r="P81" s="247"/>
      <c r="Q81" s="248"/>
      <c r="R81" s="247"/>
      <c r="S81" s="248"/>
      <c r="T81" s="249" t="s">
        <v>307</v>
      </c>
      <c r="U81" s="686" t="s">
        <v>308</v>
      </c>
      <c r="V81" s="250" t="s">
        <v>403</v>
      </c>
      <c r="W81" s="686">
        <v>43969</v>
      </c>
      <c r="X81" s="252" t="s">
        <v>404</v>
      </c>
      <c r="Y81" s="251">
        <v>43992</v>
      </c>
      <c r="Z81" s="252"/>
      <c r="AA81" s="251"/>
      <c r="AB81" s="253">
        <v>0</v>
      </c>
      <c r="AC81" s="254">
        <v>0</v>
      </c>
      <c r="AD81" s="255"/>
      <c r="AE81" s="254"/>
      <c r="AF81" s="255">
        <v>20</v>
      </c>
      <c r="AG81" s="254">
        <v>4661</v>
      </c>
      <c r="AH81" s="255"/>
      <c r="AI81" s="254"/>
      <c r="AJ81" s="254"/>
      <c r="AK81" s="254"/>
      <c r="AL81" s="253">
        <f t="shared" si="27"/>
        <v>20</v>
      </c>
      <c r="AM81" s="394">
        <f t="shared" si="27"/>
        <v>4661</v>
      </c>
      <c r="AN81" s="253">
        <f>AB81+AL81-AV81</f>
        <v>0</v>
      </c>
      <c r="AO81" s="254">
        <f>AC81+AM81-AW81</f>
        <v>0</v>
      </c>
      <c r="AP81" s="253">
        <v>0</v>
      </c>
      <c r="AQ81" s="254">
        <v>0</v>
      </c>
      <c r="AR81" s="253">
        <v>20</v>
      </c>
      <c r="AS81" s="253"/>
      <c r="AT81" s="254">
        <v>233.05</v>
      </c>
      <c r="AU81" s="254">
        <f t="shared" si="2"/>
        <v>0</v>
      </c>
      <c r="AV81" s="253">
        <f t="shared" si="24"/>
        <v>20</v>
      </c>
      <c r="AW81" s="254">
        <f t="shared" si="25"/>
        <v>4661</v>
      </c>
      <c r="AX81" s="370">
        <f>AV81</f>
        <v>20</v>
      </c>
      <c r="AY81" s="177">
        <f>AB81+AL81-AN81</f>
        <v>20</v>
      </c>
      <c r="AZ81" s="177">
        <f t="shared" si="7"/>
        <v>0</v>
      </c>
    </row>
    <row r="82" spans="2:52" s="273" customFormat="1" ht="20.25" customHeight="1">
      <c r="B82" s="258"/>
      <c r="C82" s="259" t="s">
        <v>39</v>
      </c>
      <c r="D82" s="260" t="s">
        <v>57</v>
      </c>
      <c r="E82" s="261" t="s">
        <v>58</v>
      </c>
      <c r="F82" s="471"/>
      <c r="G82" s="262" t="s">
        <v>59</v>
      </c>
      <c r="H82" s="262" t="s">
        <v>59</v>
      </c>
      <c r="I82" s="263">
        <v>100</v>
      </c>
      <c r="J82" s="263">
        <v>15</v>
      </c>
      <c r="K82" s="526">
        <v>173.9</v>
      </c>
      <c r="L82" s="263">
        <v>1500</v>
      </c>
      <c r="M82" s="264">
        <v>260820</v>
      </c>
      <c r="N82" s="263">
        <v>3000</v>
      </c>
      <c r="O82" s="264">
        <v>347010</v>
      </c>
      <c r="P82" s="263">
        <v>4000</v>
      </c>
      <c r="Q82" s="264">
        <v>665360</v>
      </c>
      <c r="R82" s="263">
        <v>1500</v>
      </c>
      <c r="S82" s="264">
        <v>260820</v>
      </c>
      <c r="T82" s="265" t="s">
        <v>60</v>
      </c>
      <c r="U82" s="701"/>
      <c r="V82" s="266" t="s">
        <v>61</v>
      </c>
      <c r="W82" s="701">
        <v>43186</v>
      </c>
      <c r="X82" s="268" t="s">
        <v>62</v>
      </c>
      <c r="Y82" s="267">
        <v>43201</v>
      </c>
      <c r="Z82" s="259"/>
      <c r="AA82" s="267"/>
      <c r="AB82" s="269">
        <v>890</v>
      </c>
      <c r="AC82" s="270">
        <v>627364.9066</v>
      </c>
      <c r="AD82" s="271"/>
      <c r="AE82" s="270"/>
      <c r="AF82" s="271"/>
      <c r="AG82" s="270"/>
      <c r="AH82" s="271"/>
      <c r="AI82" s="270"/>
      <c r="AJ82" s="270"/>
      <c r="AK82" s="270"/>
      <c r="AL82" s="269">
        <f>AD82+AF82+AH82</f>
        <v>0</v>
      </c>
      <c r="AM82" s="404">
        <f>AE82+AG82+AI82</f>
        <v>0</v>
      </c>
      <c r="AN82" s="269">
        <f t="shared" si="1"/>
        <v>890</v>
      </c>
      <c r="AO82" s="270">
        <f t="shared" si="1"/>
        <v>0</v>
      </c>
      <c r="AP82" s="269">
        <v>0</v>
      </c>
      <c r="AQ82" s="270">
        <v>627364.9066</v>
      </c>
      <c r="AR82" s="269"/>
      <c r="AS82" s="269"/>
      <c r="AT82" s="270">
        <v>171.7866</v>
      </c>
      <c r="AU82" s="270">
        <f t="shared" si="2"/>
        <v>0</v>
      </c>
      <c r="AV82" s="269">
        <f t="shared" si="24"/>
        <v>0</v>
      </c>
      <c r="AW82" s="270">
        <v>627364.9066</v>
      </c>
      <c r="AX82" s="371">
        <f t="shared" si="26"/>
        <v>0</v>
      </c>
      <c r="AY82" s="177">
        <f>AB82+AL82-AN82</f>
        <v>0</v>
      </c>
      <c r="AZ82" s="177">
        <f t="shared" si="7"/>
        <v>0</v>
      </c>
    </row>
    <row r="83" spans="2:52" s="273" customFormat="1" ht="20.25" customHeight="1">
      <c r="B83" s="258"/>
      <c r="C83" s="259" t="s">
        <v>39</v>
      </c>
      <c r="D83" s="260" t="s">
        <v>57</v>
      </c>
      <c r="E83" s="261" t="s">
        <v>58</v>
      </c>
      <c r="F83" s="471"/>
      <c r="G83" s="262" t="s">
        <v>59</v>
      </c>
      <c r="H83" s="262" t="s">
        <v>59</v>
      </c>
      <c r="I83" s="263"/>
      <c r="J83" s="263"/>
      <c r="K83" s="526"/>
      <c r="L83" s="263"/>
      <c r="M83" s="264"/>
      <c r="N83" s="263"/>
      <c r="O83" s="264"/>
      <c r="P83" s="263"/>
      <c r="Q83" s="264"/>
      <c r="R83" s="263"/>
      <c r="S83" s="264"/>
      <c r="T83" s="265" t="s">
        <v>119</v>
      </c>
      <c r="U83" s="701" t="s">
        <v>120</v>
      </c>
      <c r="V83" s="266" t="s">
        <v>121</v>
      </c>
      <c r="W83" s="701">
        <v>43524</v>
      </c>
      <c r="X83" s="259" t="s">
        <v>122</v>
      </c>
      <c r="Y83" s="267">
        <v>43535</v>
      </c>
      <c r="Z83" s="259"/>
      <c r="AA83" s="267"/>
      <c r="AB83" s="269">
        <v>540</v>
      </c>
      <c r="AC83" s="270">
        <v>96418.62</v>
      </c>
      <c r="AD83" s="271"/>
      <c r="AE83" s="270"/>
      <c r="AF83" s="271"/>
      <c r="AG83" s="270"/>
      <c r="AH83" s="263"/>
      <c r="AI83" s="264"/>
      <c r="AJ83" s="264"/>
      <c r="AK83" s="264"/>
      <c r="AL83" s="269">
        <f>AD83+AF83+AH83</f>
        <v>0</v>
      </c>
      <c r="AM83" s="404">
        <f>AE83+AG83+AI83</f>
        <v>0</v>
      </c>
      <c r="AN83" s="269">
        <f t="shared" si="1"/>
        <v>540</v>
      </c>
      <c r="AO83" s="270">
        <f t="shared" si="1"/>
        <v>0</v>
      </c>
      <c r="AP83" s="269">
        <v>21</v>
      </c>
      <c r="AQ83" s="270">
        <v>96418.62</v>
      </c>
      <c r="AR83" s="269"/>
      <c r="AS83" s="269">
        <v>21</v>
      </c>
      <c r="AT83" s="270">
        <v>178.553</v>
      </c>
      <c r="AU83" s="270">
        <f t="shared" si="2"/>
        <v>3749.613</v>
      </c>
      <c r="AV83" s="269">
        <f t="shared" si="24"/>
        <v>0</v>
      </c>
      <c r="AW83" s="264">
        <v>96418.62</v>
      </c>
      <c r="AX83" s="371">
        <f t="shared" si="26"/>
        <v>0</v>
      </c>
      <c r="AY83" s="177">
        <f t="shared" si="6"/>
        <v>0</v>
      </c>
      <c r="AZ83" s="177">
        <f t="shared" si="7"/>
        <v>0</v>
      </c>
    </row>
    <row r="84" spans="2:52" s="273" customFormat="1" ht="20.25" customHeight="1">
      <c r="B84" s="258"/>
      <c r="C84" s="259" t="s">
        <v>39</v>
      </c>
      <c r="D84" s="260" t="s">
        <v>57</v>
      </c>
      <c r="E84" s="261" t="s">
        <v>58</v>
      </c>
      <c r="F84" s="471"/>
      <c r="G84" s="262" t="s">
        <v>59</v>
      </c>
      <c r="H84" s="262" t="s">
        <v>59</v>
      </c>
      <c r="I84" s="263"/>
      <c r="J84" s="263"/>
      <c r="K84" s="526"/>
      <c r="L84" s="263"/>
      <c r="M84" s="264"/>
      <c r="N84" s="263"/>
      <c r="O84" s="264"/>
      <c r="P84" s="263"/>
      <c r="Q84" s="264"/>
      <c r="R84" s="263"/>
      <c r="S84" s="264"/>
      <c r="T84" s="265" t="s">
        <v>186</v>
      </c>
      <c r="U84" s="701" t="s">
        <v>154</v>
      </c>
      <c r="V84" s="266" t="s">
        <v>187</v>
      </c>
      <c r="W84" s="701">
        <v>43727</v>
      </c>
      <c r="X84" s="259" t="s">
        <v>188</v>
      </c>
      <c r="Y84" s="267">
        <v>43746</v>
      </c>
      <c r="Z84" s="259"/>
      <c r="AA84" s="267"/>
      <c r="AB84" s="269">
        <v>720</v>
      </c>
      <c r="AC84" s="270">
        <v>122284.8</v>
      </c>
      <c r="AD84" s="271"/>
      <c r="AE84" s="270"/>
      <c r="AF84" s="271"/>
      <c r="AG84" s="270"/>
      <c r="AH84" s="263"/>
      <c r="AI84" s="264"/>
      <c r="AJ84" s="264"/>
      <c r="AK84" s="264"/>
      <c r="AL84" s="269">
        <f aca="true" t="shared" si="28" ref="AL84:AM86">AD84+AF84+AH84+AJ84</f>
        <v>0</v>
      </c>
      <c r="AM84" s="404">
        <f t="shared" si="28"/>
        <v>0</v>
      </c>
      <c r="AN84" s="269">
        <f t="shared" si="1"/>
        <v>342</v>
      </c>
      <c r="AO84" s="270">
        <f t="shared" si="1"/>
        <v>58085.28</v>
      </c>
      <c r="AP84" s="269">
        <v>720</v>
      </c>
      <c r="AQ84" s="270">
        <v>122284.8</v>
      </c>
      <c r="AR84" s="269"/>
      <c r="AS84" s="269">
        <v>342</v>
      </c>
      <c r="AT84" s="270">
        <v>169.84</v>
      </c>
      <c r="AU84" s="270">
        <f t="shared" si="2"/>
        <v>58085.28</v>
      </c>
      <c r="AV84" s="269">
        <f t="shared" si="24"/>
        <v>378</v>
      </c>
      <c r="AW84" s="264">
        <f aca="true" t="shared" si="29" ref="AW84:AW92">AV84*AT84</f>
        <v>64199.520000000004</v>
      </c>
      <c r="AX84" s="371">
        <f t="shared" si="26"/>
        <v>378</v>
      </c>
      <c r="AY84" s="177">
        <f t="shared" si="6"/>
        <v>378</v>
      </c>
      <c r="AZ84" s="177">
        <f aca="true" t="shared" si="30" ref="AZ84:AZ124">AY84-SUM(AX84:AX84)</f>
        <v>0</v>
      </c>
    </row>
    <row r="85" spans="2:52" s="492" customFormat="1" ht="20.25" customHeight="1" hidden="1">
      <c r="B85" s="493"/>
      <c r="C85" s="259" t="s">
        <v>39</v>
      </c>
      <c r="D85" s="260" t="s">
        <v>368</v>
      </c>
      <c r="E85" s="261" t="s">
        <v>58</v>
      </c>
      <c r="F85" s="471"/>
      <c r="G85" s="262" t="s">
        <v>59</v>
      </c>
      <c r="H85" s="262" t="s">
        <v>59</v>
      </c>
      <c r="I85" s="499">
        <v>2</v>
      </c>
      <c r="J85" s="499">
        <v>70</v>
      </c>
      <c r="K85" s="531">
        <v>165.7</v>
      </c>
      <c r="L85" s="499">
        <v>167</v>
      </c>
      <c r="M85" s="500">
        <v>27663.55</v>
      </c>
      <c r="N85" s="499">
        <v>70</v>
      </c>
      <c r="O85" s="500">
        <v>59153.5</v>
      </c>
      <c r="P85" s="499">
        <v>250</v>
      </c>
      <c r="Q85" s="500">
        <v>46062.5</v>
      </c>
      <c r="R85" s="499">
        <v>150</v>
      </c>
      <c r="S85" s="500">
        <v>24847.5</v>
      </c>
      <c r="T85" s="501"/>
      <c r="U85" s="690"/>
      <c r="V85" s="502"/>
      <c r="W85" s="690"/>
      <c r="X85" s="494"/>
      <c r="Y85" s="503"/>
      <c r="Z85" s="494"/>
      <c r="AA85" s="503"/>
      <c r="AB85" s="505"/>
      <c r="AC85" s="506"/>
      <c r="AD85" s="507"/>
      <c r="AE85" s="506"/>
      <c r="AF85" s="507"/>
      <c r="AG85" s="506"/>
      <c r="AH85" s="499"/>
      <c r="AI85" s="500"/>
      <c r="AJ85" s="500"/>
      <c r="AK85" s="500"/>
      <c r="AL85" s="269">
        <f t="shared" si="28"/>
        <v>0</v>
      </c>
      <c r="AM85" s="404">
        <f t="shared" si="28"/>
        <v>0</v>
      </c>
      <c r="AN85" s="269">
        <f>AB85+AL85-AV85</f>
        <v>0</v>
      </c>
      <c r="AO85" s="270">
        <f>AC85+AM85-AW85</f>
        <v>0</v>
      </c>
      <c r="AP85" s="505">
        <v>0</v>
      </c>
      <c r="AQ85" s="506">
        <v>0</v>
      </c>
      <c r="AR85" s="505"/>
      <c r="AS85" s="505"/>
      <c r="AT85" s="506"/>
      <c r="AU85" s="270">
        <f>AS85*AT85</f>
        <v>0</v>
      </c>
      <c r="AV85" s="269">
        <f>AP85+AR85-AS85</f>
        <v>0</v>
      </c>
      <c r="AW85" s="264">
        <f>AV85*AT85</f>
        <v>0</v>
      </c>
      <c r="AX85" s="575"/>
      <c r="AY85" s="177">
        <f t="shared" si="6"/>
        <v>0</v>
      </c>
      <c r="AZ85" s="177">
        <f t="shared" si="30"/>
        <v>0</v>
      </c>
    </row>
    <row r="86" spans="2:52" s="273" customFormat="1" ht="20.25" customHeight="1">
      <c r="B86" s="258"/>
      <c r="C86" s="259" t="s">
        <v>39</v>
      </c>
      <c r="D86" s="260" t="s">
        <v>57</v>
      </c>
      <c r="E86" s="261" t="s">
        <v>58</v>
      </c>
      <c r="F86" s="471" t="s">
        <v>369</v>
      </c>
      <c r="G86" s="262" t="s">
        <v>59</v>
      </c>
      <c r="H86" s="262" t="s">
        <v>59</v>
      </c>
      <c r="I86" s="263"/>
      <c r="J86" s="263"/>
      <c r="K86" s="526"/>
      <c r="L86" s="263"/>
      <c r="M86" s="264"/>
      <c r="N86" s="263"/>
      <c r="O86" s="264"/>
      <c r="P86" s="263"/>
      <c r="Q86" s="264"/>
      <c r="R86" s="263"/>
      <c r="S86" s="264"/>
      <c r="T86" s="265" t="s">
        <v>370</v>
      </c>
      <c r="U86" s="701" t="s">
        <v>371</v>
      </c>
      <c r="V86" s="266" t="s">
        <v>366</v>
      </c>
      <c r="W86" s="701">
        <v>43928</v>
      </c>
      <c r="X86" s="259" t="s">
        <v>372</v>
      </c>
      <c r="Y86" s="267">
        <v>43948</v>
      </c>
      <c r="Z86" s="259"/>
      <c r="AA86" s="267"/>
      <c r="AB86" s="269">
        <v>0</v>
      </c>
      <c r="AC86" s="270">
        <v>0</v>
      </c>
      <c r="AD86" s="271"/>
      <c r="AE86" s="270"/>
      <c r="AF86" s="271">
        <v>6030</v>
      </c>
      <c r="AG86" s="270">
        <v>1076716.8</v>
      </c>
      <c r="AH86" s="263"/>
      <c r="AI86" s="264"/>
      <c r="AJ86" s="264"/>
      <c r="AK86" s="264"/>
      <c r="AL86" s="269">
        <f t="shared" si="28"/>
        <v>6030</v>
      </c>
      <c r="AM86" s="404">
        <f t="shared" si="28"/>
        <v>1076716.8</v>
      </c>
      <c r="AN86" s="269">
        <f>AB86+AL86-AV86</f>
        <v>0</v>
      </c>
      <c r="AO86" s="270">
        <f>AC86+AM86-AW86</f>
        <v>0</v>
      </c>
      <c r="AP86" s="269">
        <v>6030</v>
      </c>
      <c r="AQ86" s="270">
        <v>1076716.8</v>
      </c>
      <c r="AR86" s="269"/>
      <c r="AS86" s="269"/>
      <c r="AT86" s="270">
        <v>178.56</v>
      </c>
      <c r="AU86" s="270">
        <f>AS86*AT86</f>
        <v>0</v>
      </c>
      <c r="AV86" s="269">
        <f>AP86+AR86-AS86</f>
        <v>6030</v>
      </c>
      <c r="AW86" s="264">
        <f>AV86*AT86</f>
        <v>1076716.8</v>
      </c>
      <c r="AX86" s="371">
        <v>6030</v>
      </c>
      <c r="AY86" s="177">
        <f t="shared" si="6"/>
        <v>6030</v>
      </c>
      <c r="AZ86" s="177">
        <f t="shared" si="30"/>
        <v>0</v>
      </c>
    </row>
    <row r="87" spans="2:52" s="210" customFormat="1" ht="20.25" customHeight="1">
      <c r="B87" s="195"/>
      <c r="C87" s="196" t="s">
        <v>39</v>
      </c>
      <c r="D87" s="197" t="s">
        <v>63</v>
      </c>
      <c r="E87" s="198" t="s">
        <v>64</v>
      </c>
      <c r="F87" s="460"/>
      <c r="G87" s="199" t="s">
        <v>38</v>
      </c>
      <c r="H87" s="199" t="s">
        <v>38</v>
      </c>
      <c r="I87" s="200">
        <v>45</v>
      </c>
      <c r="J87" s="200">
        <v>2</v>
      </c>
      <c r="K87" s="515">
        <v>49.4</v>
      </c>
      <c r="L87" s="200">
        <v>90</v>
      </c>
      <c r="M87" s="201">
        <v>4442.4</v>
      </c>
      <c r="N87" s="200">
        <v>10</v>
      </c>
      <c r="O87" s="201">
        <v>1120.1</v>
      </c>
      <c r="P87" s="200">
        <v>10</v>
      </c>
      <c r="Q87" s="201">
        <v>473.4</v>
      </c>
      <c r="R87" s="200">
        <v>50</v>
      </c>
      <c r="S87" s="201">
        <v>2468</v>
      </c>
      <c r="T87" s="202" t="s">
        <v>114</v>
      </c>
      <c r="U87" s="687" t="s">
        <v>104</v>
      </c>
      <c r="V87" s="203" t="s">
        <v>110</v>
      </c>
      <c r="W87" s="687">
        <v>43493</v>
      </c>
      <c r="X87" s="196" t="s">
        <v>111</v>
      </c>
      <c r="Y87" s="204">
        <v>43501</v>
      </c>
      <c r="Z87" s="196"/>
      <c r="AA87" s="204"/>
      <c r="AB87" s="206">
        <v>18</v>
      </c>
      <c r="AC87" s="207">
        <v>929.8800000000001</v>
      </c>
      <c r="AD87" s="208"/>
      <c r="AE87" s="207"/>
      <c r="AF87" s="208"/>
      <c r="AG87" s="207"/>
      <c r="AH87" s="208"/>
      <c r="AI87" s="207"/>
      <c r="AJ87" s="207"/>
      <c r="AK87" s="207"/>
      <c r="AL87" s="206">
        <f>AD87+AF87+AH87</f>
        <v>0</v>
      </c>
      <c r="AM87" s="402">
        <f>AE87+AG87+AI87</f>
        <v>0</v>
      </c>
      <c r="AN87" s="206">
        <f t="shared" si="1"/>
        <v>18</v>
      </c>
      <c r="AO87" s="207">
        <f t="shared" si="1"/>
        <v>929.8800000000001</v>
      </c>
      <c r="AP87" s="208">
        <v>14</v>
      </c>
      <c r="AQ87" s="207">
        <v>723.24</v>
      </c>
      <c r="AR87" s="208"/>
      <c r="AS87" s="206">
        <v>14</v>
      </c>
      <c r="AT87" s="207">
        <v>51.660000000000004</v>
      </c>
      <c r="AU87" s="207">
        <f t="shared" si="2"/>
        <v>723.24</v>
      </c>
      <c r="AV87" s="206">
        <f t="shared" si="24"/>
        <v>0</v>
      </c>
      <c r="AW87" s="207">
        <f t="shared" si="29"/>
        <v>0</v>
      </c>
      <c r="AX87" s="206">
        <f t="shared" si="26"/>
        <v>0</v>
      </c>
      <c r="AY87" s="177">
        <f t="shared" si="6"/>
        <v>0</v>
      </c>
      <c r="AZ87" s="177">
        <f t="shared" si="30"/>
        <v>0</v>
      </c>
    </row>
    <row r="88" spans="2:52" s="210" customFormat="1" ht="20.25" customHeight="1">
      <c r="B88" s="195"/>
      <c r="C88" s="196" t="s">
        <v>39</v>
      </c>
      <c r="D88" s="197" t="s">
        <v>63</v>
      </c>
      <c r="E88" s="198" t="s">
        <v>64</v>
      </c>
      <c r="F88" s="460"/>
      <c r="G88" s="199" t="s">
        <v>38</v>
      </c>
      <c r="H88" s="199" t="s">
        <v>38</v>
      </c>
      <c r="I88" s="200"/>
      <c r="J88" s="200"/>
      <c r="K88" s="515"/>
      <c r="L88" s="200"/>
      <c r="M88" s="201"/>
      <c r="N88" s="200"/>
      <c r="O88" s="201"/>
      <c r="P88" s="200"/>
      <c r="Q88" s="201"/>
      <c r="R88" s="200"/>
      <c r="S88" s="201"/>
      <c r="T88" s="202" t="s">
        <v>211</v>
      </c>
      <c r="U88" s="687" t="s">
        <v>208</v>
      </c>
      <c r="V88" s="203" t="s">
        <v>209</v>
      </c>
      <c r="W88" s="687">
        <v>43784</v>
      </c>
      <c r="X88" s="196" t="s">
        <v>210</v>
      </c>
      <c r="Y88" s="204">
        <v>43802</v>
      </c>
      <c r="Z88" s="196"/>
      <c r="AA88" s="204"/>
      <c r="AB88" s="206">
        <v>16</v>
      </c>
      <c r="AC88" s="207">
        <v>886.56</v>
      </c>
      <c r="AD88" s="208"/>
      <c r="AE88" s="207"/>
      <c r="AF88" s="208"/>
      <c r="AG88" s="207"/>
      <c r="AH88" s="208"/>
      <c r="AI88" s="207"/>
      <c r="AJ88" s="207"/>
      <c r="AK88" s="207"/>
      <c r="AL88" s="206">
        <f>AD88+AF88+AH88+AJ88</f>
        <v>0</v>
      </c>
      <c r="AM88" s="416">
        <f>AE88+AG88+AI88+AK88</f>
        <v>0</v>
      </c>
      <c r="AN88" s="206">
        <f t="shared" si="1"/>
        <v>0</v>
      </c>
      <c r="AO88" s="207">
        <f t="shared" si="1"/>
        <v>0</v>
      </c>
      <c r="AP88" s="208">
        <v>16</v>
      </c>
      <c r="AQ88" s="207">
        <v>886.56</v>
      </c>
      <c r="AR88" s="208"/>
      <c r="AS88" s="206"/>
      <c r="AT88" s="207">
        <v>55.41</v>
      </c>
      <c r="AU88" s="207">
        <f t="shared" si="2"/>
        <v>0</v>
      </c>
      <c r="AV88" s="206">
        <f>AP88+AR88-AS88</f>
        <v>16</v>
      </c>
      <c r="AW88" s="207">
        <f t="shared" si="29"/>
        <v>886.56</v>
      </c>
      <c r="AX88" s="367">
        <f>AV88</f>
        <v>16</v>
      </c>
      <c r="AY88" s="177">
        <f t="shared" si="6"/>
        <v>16</v>
      </c>
      <c r="AZ88" s="177">
        <f t="shared" si="30"/>
        <v>0</v>
      </c>
    </row>
    <row r="89" spans="2:52" s="210" customFormat="1" ht="20.25" customHeight="1">
      <c r="B89" s="195"/>
      <c r="C89" s="196" t="s">
        <v>39</v>
      </c>
      <c r="D89" s="197" t="s">
        <v>63</v>
      </c>
      <c r="E89" s="198" t="s">
        <v>64</v>
      </c>
      <c r="F89" s="460"/>
      <c r="G89" s="199" t="s">
        <v>38</v>
      </c>
      <c r="H89" s="199" t="s">
        <v>38</v>
      </c>
      <c r="I89" s="200"/>
      <c r="J89" s="200"/>
      <c r="K89" s="515"/>
      <c r="L89" s="200"/>
      <c r="M89" s="201"/>
      <c r="N89" s="200"/>
      <c r="O89" s="201"/>
      <c r="P89" s="200"/>
      <c r="Q89" s="201"/>
      <c r="R89" s="200"/>
      <c r="S89" s="201"/>
      <c r="T89" s="202" t="s">
        <v>223</v>
      </c>
      <c r="U89" s="687" t="s">
        <v>208</v>
      </c>
      <c r="V89" s="203" t="s">
        <v>224</v>
      </c>
      <c r="W89" s="687">
        <v>43819</v>
      </c>
      <c r="X89" s="196" t="s">
        <v>225</v>
      </c>
      <c r="Y89" s="204">
        <v>43838</v>
      </c>
      <c r="Z89" s="196"/>
      <c r="AA89" s="204"/>
      <c r="AB89" s="206">
        <v>0</v>
      </c>
      <c r="AC89" s="207">
        <v>0</v>
      </c>
      <c r="AD89" s="208"/>
      <c r="AE89" s="207"/>
      <c r="AF89" s="208">
        <v>154</v>
      </c>
      <c r="AG89" s="207">
        <v>7804.72</v>
      </c>
      <c r="AH89" s="208"/>
      <c r="AI89" s="207"/>
      <c r="AJ89" s="207"/>
      <c r="AK89" s="207"/>
      <c r="AL89" s="206">
        <f>AD89+AF89+AH89+AJ89</f>
        <v>154</v>
      </c>
      <c r="AM89" s="416">
        <f>AE89+AG89+AI89+AK89</f>
        <v>7804.72</v>
      </c>
      <c r="AN89" s="206">
        <v>0</v>
      </c>
      <c r="AO89" s="207">
        <f aca="true" t="shared" si="31" ref="AO89:AO123">AC89+AM89-AW89</f>
        <v>0</v>
      </c>
      <c r="AP89" s="208">
        <v>154</v>
      </c>
      <c r="AQ89" s="207">
        <v>7804.72</v>
      </c>
      <c r="AR89" s="208"/>
      <c r="AS89" s="206"/>
      <c r="AT89" s="207">
        <v>50.68</v>
      </c>
      <c r="AU89" s="207">
        <f t="shared" si="2"/>
        <v>0</v>
      </c>
      <c r="AV89" s="206">
        <f>AP89+AR89-AS89</f>
        <v>154</v>
      </c>
      <c r="AW89" s="207">
        <f t="shared" si="29"/>
        <v>7804.72</v>
      </c>
      <c r="AX89" s="367">
        <v>154</v>
      </c>
      <c r="AY89" s="177">
        <f t="shared" si="6"/>
        <v>154</v>
      </c>
      <c r="AZ89" s="177">
        <f t="shared" si="30"/>
        <v>0</v>
      </c>
    </row>
    <row r="90" spans="2:52" s="436" customFormat="1" ht="20.25" customHeight="1">
      <c r="B90" s="420"/>
      <c r="C90" s="421" t="s">
        <v>39</v>
      </c>
      <c r="D90" s="422" t="s">
        <v>115</v>
      </c>
      <c r="E90" s="423" t="s">
        <v>64</v>
      </c>
      <c r="F90" s="472"/>
      <c r="G90" s="424" t="s">
        <v>38</v>
      </c>
      <c r="H90" s="424" t="s">
        <v>38</v>
      </c>
      <c r="I90" s="425"/>
      <c r="J90" s="425"/>
      <c r="K90" s="527"/>
      <c r="L90" s="425"/>
      <c r="M90" s="426"/>
      <c r="N90" s="425"/>
      <c r="O90" s="426"/>
      <c r="P90" s="425"/>
      <c r="Q90" s="426"/>
      <c r="R90" s="425"/>
      <c r="S90" s="426"/>
      <c r="T90" s="427" t="s">
        <v>116</v>
      </c>
      <c r="U90" s="702" t="s">
        <v>104</v>
      </c>
      <c r="V90" s="428" t="s">
        <v>110</v>
      </c>
      <c r="W90" s="702">
        <v>43493</v>
      </c>
      <c r="X90" s="421" t="s">
        <v>111</v>
      </c>
      <c r="Y90" s="429">
        <v>43501</v>
      </c>
      <c r="Z90" s="421"/>
      <c r="AA90" s="429"/>
      <c r="AB90" s="430">
        <v>3</v>
      </c>
      <c r="AC90" s="431">
        <v>1175.7599999999998</v>
      </c>
      <c r="AD90" s="432"/>
      <c r="AE90" s="431"/>
      <c r="AF90" s="432"/>
      <c r="AG90" s="431"/>
      <c r="AH90" s="432"/>
      <c r="AI90" s="431"/>
      <c r="AJ90" s="431"/>
      <c r="AK90" s="431"/>
      <c r="AL90" s="430">
        <f aca="true" t="shared" si="32" ref="AL90:AM92">AD90+AF90+AH90</f>
        <v>0</v>
      </c>
      <c r="AM90" s="433">
        <f t="shared" si="32"/>
        <v>0</v>
      </c>
      <c r="AN90" s="430">
        <f aca="true" t="shared" si="33" ref="AN90:AN102">AB90+AL90-AV90</f>
        <v>1</v>
      </c>
      <c r="AO90" s="431">
        <f t="shared" si="31"/>
        <v>391.91999999999985</v>
      </c>
      <c r="AP90" s="432">
        <v>2</v>
      </c>
      <c r="AQ90" s="431">
        <v>783.8399999999999</v>
      </c>
      <c r="AR90" s="432"/>
      <c r="AS90" s="430"/>
      <c r="AT90" s="431">
        <v>391.91999999999996</v>
      </c>
      <c r="AU90" s="431">
        <f t="shared" si="2"/>
        <v>0</v>
      </c>
      <c r="AV90" s="430">
        <f t="shared" si="24"/>
        <v>2</v>
      </c>
      <c r="AW90" s="431">
        <f t="shared" si="29"/>
        <v>783.8399999999999</v>
      </c>
      <c r="AX90" s="434">
        <f t="shared" si="26"/>
        <v>2</v>
      </c>
      <c r="AY90" s="177">
        <f t="shared" si="6"/>
        <v>2</v>
      </c>
      <c r="AZ90" s="177">
        <f t="shared" si="30"/>
        <v>0</v>
      </c>
    </row>
    <row r="91" spans="2:52" s="444" customFormat="1" ht="20.25" customHeight="1">
      <c r="B91" s="445"/>
      <c r="C91" s="446" t="s">
        <v>39</v>
      </c>
      <c r="D91" s="447" t="s">
        <v>252</v>
      </c>
      <c r="E91" s="448" t="s">
        <v>64</v>
      </c>
      <c r="F91" s="473" t="s">
        <v>272</v>
      </c>
      <c r="G91" s="449" t="s">
        <v>38</v>
      </c>
      <c r="H91" s="449" t="s">
        <v>38</v>
      </c>
      <c r="I91" s="450"/>
      <c r="J91" s="450"/>
      <c r="K91" s="528"/>
      <c r="L91" s="450"/>
      <c r="M91" s="451"/>
      <c r="N91" s="450"/>
      <c r="O91" s="451"/>
      <c r="P91" s="450"/>
      <c r="Q91" s="451"/>
      <c r="R91" s="450"/>
      <c r="S91" s="451"/>
      <c r="T91" s="452" t="s">
        <v>253</v>
      </c>
      <c r="U91" s="703" t="s">
        <v>249</v>
      </c>
      <c r="V91" s="453" t="s">
        <v>254</v>
      </c>
      <c r="W91" s="703">
        <v>43844</v>
      </c>
      <c r="X91" s="446" t="s">
        <v>255</v>
      </c>
      <c r="Y91" s="454" t="s">
        <v>256</v>
      </c>
      <c r="Z91" s="446" t="s">
        <v>257</v>
      </c>
      <c r="AA91" s="454">
        <v>43858</v>
      </c>
      <c r="AB91" s="455">
        <v>0</v>
      </c>
      <c r="AC91" s="456">
        <v>0</v>
      </c>
      <c r="AD91" s="457"/>
      <c r="AE91" s="456"/>
      <c r="AF91" s="457"/>
      <c r="AG91" s="456"/>
      <c r="AH91" s="457">
        <v>15</v>
      </c>
      <c r="AI91" s="456">
        <v>5485.95</v>
      </c>
      <c r="AJ91" s="456"/>
      <c r="AK91" s="456"/>
      <c r="AL91" s="455">
        <f t="shared" si="32"/>
        <v>15</v>
      </c>
      <c r="AM91" s="458">
        <f t="shared" si="32"/>
        <v>5485.95</v>
      </c>
      <c r="AN91" s="455">
        <f t="shared" si="33"/>
        <v>0</v>
      </c>
      <c r="AO91" s="456">
        <f t="shared" si="31"/>
        <v>0</v>
      </c>
      <c r="AP91" s="457">
        <v>15</v>
      </c>
      <c r="AQ91" s="456">
        <v>5485.950000000001</v>
      </c>
      <c r="AR91" s="457"/>
      <c r="AS91" s="455"/>
      <c r="AT91" s="456">
        <v>365.73</v>
      </c>
      <c r="AU91" s="456">
        <f t="shared" si="2"/>
        <v>0</v>
      </c>
      <c r="AV91" s="455">
        <f>AP91+AR91-AS91</f>
        <v>15</v>
      </c>
      <c r="AW91" s="456">
        <f t="shared" si="29"/>
        <v>5485.950000000001</v>
      </c>
      <c r="AX91" s="480">
        <v>15</v>
      </c>
      <c r="AY91" s="177">
        <f t="shared" si="6"/>
        <v>15</v>
      </c>
      <c r="AZ91" s="177">
        <f t="shared" si="30"/>
        <v>0</v>
      </c>
    </row>
    <row r="92" spans="2:52" s="604" customFormat="1" ht="20.25" customHeight="1">
      <c r="B92" s="605"/>
      <c r="C92" s="606" t="s">
        <v>39</v>
      </c>
      <c r="D92" s="607" t="s">
        <v>383</v>
      </c>
      <c r="E92" s="608" t="s">
        <v>384</v>
      </c>
      <c r="F92" s="609" t="s">
        <v>385</v>
      </c>
      <c r="G92" s="610" t="s">
        <v>38</v>
      </c>
      <c r="H92" s="610" t="s">
        <v>38</v>
      </c>
      <c r="I92" s="611"/>
      <c r="J92" s="611"/>
      <c r="K92" s="612"/>
      <c r="L92" s="611"/>
      <c r="M92" s="613"/>
      <c r="N92" s="611"/>
      <c r="O92" s="613"/>
      <c r="P92" s="611"/>
      <c r="Q92" s="613"/>
      <c r="R92" s="611"/>
      <c r="S92" s="613"/>
      <c r="T92" s="614" t="s">
        <v>386</v>
      </c>
      <c r="U92" s="698" t="s">
        <v>387</v>
      </c>
      <c r="V92" s="615" t="s">
        <v>388</v>
      </c>
      <c r="W92" s="698">
        <v>43920</v>
      </c>
      <c r="X92" s="606" t="s">
        <v>389</v>
      </c>
      <c r="Y92" s="616">
        <v>43948</v>
      </c>
      <c r="Z92" s="606"/>
      <c r="AA92" s="616"/>
      <c r="AB92" s="618">
        <v>0</v>
      </c>
      <c r="AC92" s="619">
        <v>0</v>
      </c>
      <c r="AD92" s="620"/>
      <c r="AE92" s="619"/>
      <c r="AF92" s="620"/>
      <c r="AG92" s="619"/>
      <c r="AH92" s="620">
        <v>3</v>
      </c>
      <c r="AI92" s="619">
        <v>103068.18</v>
      </c>
      <c r="AJ92" s="619"/>
      <c r="AK92" s="619"/>
      <c r="AL92" s="618">
        <f t="shared" si="32"/>
        <v>3</v>
      </c>
      <c r="AM92" s="621">
        <f t="shared" si="32"/>
        <v>103068.18</v>
      </c>
      <c r="AN92" s="618">
        <f>AB92+AL92-AV92</f>
        <v>0</v>
      </c>
      <c r="AO92" s="619">
        <f>AC92+AM92-AW92</f>
        <v>0</v>
      </c>
      <c r="AP92" s="620">
        <v>3</v>
      </c>
      <c r="AQ92" s="619">
        <v>103068.18</v>
      </c>
      <c r="AR92" s="620"/>
      <c r="AS92" s="618"/>
      <c r="AT92" s="619">
        <v>34356.06</v>
      </c>
      <c r="AU92" s="619">
        <f t="shared" si="2"/>
        <v>0</v>
      </c>
      <c r="AV92" s="618">
        <f>AP92+AR92-AS92</f>
        <v>3</v>
      </c>
      <c r="AW92" s="619">
        <f t="shared" si="29"/>
        <v>103068.18</v>
      </c>
      <c r="AX92" s="622">
        <v>3</v>
      </c>
      <c r="AY92" s="177">
        <f t="shared" si="6"/>
        <v>3</v>
      </c>
      <c r="AZ92" s="177">
        <f t="shared" si="30"/>
        <v>0</v>
      </c>
    </row>
    <row r="93" spans="2:52" s="300" customFormat="1" ht="20.25" customHeight="1">
      <c r="B93" s="289"/>
      <c r="C93" s="290" t="s">
        <v>39</v>
      </c>
      <c r="D93" s="320" t="s">
        <v>117</v>
      </c>
      <c r="E93" s="291" t="s">
        <v>118</v>
      </c>
      <c r="F93" s="474"/>
      <c r="G93" s="292" t="s">
        <v>59</v>
      </c>
      <c r="H93" s="292" t="s">
        <v>59</v>
      </c>
      <c r="I93" s="293"/>
      <c r="J93" s="293"/>
      <c r="K93" s="529"/>
      <c r="L93" s="293"/>
      <c r="M93" s="294"/>
      <c r="N93" s="293"/>
      <c r="O93" s="294"/>
      <c r="P93" s="293"/>
      <c r="Q93" s="294"/>
      <c r="R93" s="293"/>
      <c r="S93" s="294"/>
      <c r="T93" s="299">
        <v>1809098</v>
      </c>
      <c r="U93" s="680">
        <v>44957</v>
      </c>
      <c r="V93" s="295" t="s">
        <v>179</v>
      </c>
      <c r="W93" s="680">
        <v>43733</v>
      </c>
      <c r="X93" s="301" t="s">
        <v>181</v>
      </c>
      <c r="Y93" s="296">
        <v>43746</v>
      </c>
      <c r="Z93" s="290"/>
      <c r="AA93" s="296"/>
      <c r="AB93" s="297">
        <v>2394</v>
      </c>
      <c r="AC93" s="298">
        <v>14971.68</v>
      </c>
      <c r="AD93" s="299"/>
      <c r="AE93" s="298"/>
      <c r="AF93" s="299"/>
      <c r="AG93" s="298"/>
      <c r="AH93" s="299"/>
      <c r="AI93" s="298"/>
      <c r="AJ93" s="298"/>
      <c r="AK93" s="298"/>
      <c r="AL93" s="299">
        <f>SUM(AD93+AF93+AH93+AJ93)</f>
        <v>0</v>
      </c>
      <c r="AM93" s="405">
        <f>AE93+AG93+AI93+AK93</f>
        <v>0</v>
      </c>
      <c r="AN93" s="297">
        <f t="shared" si="33"/>
        <v>304</v>
      </c>
      <c r="AO93" s="298">
        <f t="shared" si="31"/>
        <v>0</v>
      </c>
      <c r="AP93" s="297">
        <v>2140</v>
      </c>
      <c r="AQ93" s="298">
        <v>14971.68</v>
      </c>
      <c r="AR93" s="297"/>
      <c r="AS93" s="297">
        <v>50</v>
      </c>
      <c r="AT93" s="298">
        <v>74.25</v>
      </c>
      <c r="AU93" s="298">
        <f t="shared" si="2"/>
        <v>3712.5</v>
      </c>
      <c r="AV93" s="297">
        <f t="shared" si="24"/>
        <v>2090</v>
      </c>
      <c r="AW93" s="298">
        <v>14971.68</v>
      </c>
      <c r="AX93" s="372">
        <f t="shared" si="26"/>
        <v>2090</v>
      </c>
      <c r="AY93" s="177">
        <f t="shared" si="6"/>
        <v>2090</v>
      </c>
      <c r="AZ93" s="177">
        <f t="shared" si="30"/>
        <v>0</v>
      </c>
    </row>
    <row r="94" spans="2:52" s="300" customFormat="1" ht="20.25" customHeight="1">
      <c r="B94" s="289"/>
      <c r="C94" s="290" t="s">
        <v>39</v>
      </c>
      <c r="D94" s="320" t="s">
        <v>117</v>
      </c>
      <c r="E94" s="291" t="s">
        <v>118</v>
      </c>
      <c r="F94" s="474" t="s">
        <v>407</v>
      </c>
      <c r="G94" s="292" t="s">
        <v>59</v>
      </c>
      <c r="H94" s="292" t="s">
        <v>59</v>
      </c>
      <c r="I94" s="293"/>
      <c r="J94" s="293"/>
      <c r="K94" s="529"/>
      <c r="L94" s="293"/>
      <c r="M94" s="294"/>
      <c r="N94" s="293"/>
      <c r="O94" s="294"/>
      <c r="P94" s="293"/>
      <c r="Q94" s="294"/>
      <c r="R94" s="293"/>
      <c r="S94" s="294"/>
      <c r="T94" s="299">
        <v>912398</v>
      </c>
      <c r="U94" s="680">
        <v>44530</v>
      </c>
      <c r="V94" s="295" t="s">
        <v>410</v>
      </c>
      <c r="W94" s="680">
        <v>43935</v>
      </c>
      <c r="X94" s="301" t="s">
        <v>411</v>
      </c>
      <c r="Y94" s="296">
        <v>43992</v>
      </c>
      <c r="Z94" s="290"/>
      <c r="AA94" s="296"/>
      <c r="AB94" s="297">
        <v>0</v>
      </c>
      <c r="AC94" s="298">
        <v>0</v>
      </c>
      <c r="AD94" s="299"/>
      <c r="AE94" s="298"/>
      <c r="AF94" s="299">
        <v>3900</v>
      </c>
      <c r="AG94" s="298">
        <v>314678.52</v>
      </c>
      <c r="AH94" s="299"/>
      <c r="AI94" s="298"/>
      <c r="AJ94" s="298"/>
      <c r="AK94" s="298"/>
      <c r="AL94" s="299">
        <f>SUM(AD94+AF94+AH94+AJ94)</f>
        <v>3900</v>
      </c>
      <c r="AM94" s="405">
        <f>AE94+AG94+AI94+AK94</f>
        <v>314678.52</v>
      </c>
      <c r="AN94" s="297">
        <f>AB94+AL94-AV94</f>
        <v>0</v>
      </c>
      <c r="AO94" s="298">
        <f>AC94+AM94-AW94</f>
        <v>299705.84</v>
      </c>
      <c r="AP94" s="297">
        <v>0</v>
      </c>
      <c r="AQ94" s="298">
        <v>0</v>
      </c>
      <c r="AR94" s="297">
        <v>3900</v>
      </c>
      <c r="AS94" s="297"/>
      <c r="AT94" s="298">
        <v>80.6868</v>
      </c>
      <c r="AU94" s="298">
        <f>AS94*AT94</f>
        <v>0</v>
      </c>
      <c r="AV94" s="297">
        <f>AP94+AR94-AS94</f>
        <v>3900</v>
      </c>
      <c r="AW94" s="298">
        <v>14972.68</v>
      </c>
      <c r="AX94" s="372">
        <f>AV94</f>
        <v>3900</v>
      </c>
      <c r="AY94" s="177">
        <f t="shared" si="6"/>
        <v>3900</v>
      </c>
      <c r="AZ94" s="177">
        <f t="shared" si="30"/>
        <v>0</v>
      </c>
    </row>
    <row r="95" spans="2:52" s="349" customFormat="1" ht="20.25" customHeight="1">
      <c r="B95" s="350"/>
      <c r="C95" s="351" t="s">
        <v>39</v>
      </c>
      <c r="D95" s="352" t="s">
        <v>153</v>
      </c>
      <c r="E95" s="353" t="s">
        <v>37</v>
      </c>
      <c r="F95" s="475"/>
      <c r="G95" s="354" t="s">
        <v>38</v>
      </c>
      <c r="H95" s="354" t="s">
        <v>38</v>
      </c>
      <c r="I95" s="355"/>
      <c r="J95" s="355"/>
      <c r="K95" s="530"/>
      <c r="L95" s="355"/>
      <c r="M95" s="356"/>
      <c r="N95" s="355"/>
      <c r="O95" s="356"/>
      <c r="P95" s="355"/>
      <c r="Q95" s="356"/>
      <c r="R95" s="355"/>
      <c r="S95" s="356"/>
      <c r="T95" s="357" t="s">
        <v>160</v>
      </c>
      <c r="U95" s="704" t="s">
        <v>155</v>
      </c>
      <c r="V95" s="358" t="s">
        <v>158</v>
      </c>
      <c r="W95" s="704">
        <v>43668</v>
      </c>
      <c r="X95" s="360" t="s">
        <v>159</v>
      </c>
      <c r="Y95" s="359">
        <v>43696</v>
      </c>
      <c r="Z95" s="360"/>
      <c r="AA95" s="359"/>
      <c r="AB95" s="361">
        <v>7</v>
      </c>
      <c r="AC95" s="362">
        <v>77324.59</v>
      </c>
      <c r="AD95" s="363"/>
      <c r="AE95" s="362"/>
      <c r="AF95" s="363"/>
      <c r="AG95" s="362"/>
      <c r="AH95" s="363"/>
      <c r="AI95" s="362"/>
      <c r="AJ95" s="362"/>
      <c r="AK95" s="362"/>
      <c r="AL95" s="361">
        <f aca="true" t="shared" si="34" ref="AL95:AM116">AD95+AF95+AH95</f>
        <v>0</v>
      </c>
      <c r="AM95" s="406">
        <f t="shared" si="34"/>
        <v>0</v>
      </c>
      <c r="AN95" s="361">
        <f t="shared" si="33"/>
        <v>7</v>
      </c>
      <c r="AO95" s="362">
        <f t="shared" si="31"/>
        <v>77324.59</v>
      </c>
      <c r="AP95" s="361">
        <v>0</v>
      </c>
      <c r="AQ95" s="362">
        <v>0</v>
      </c>
      <c r="AR95" s="361"/>
      <c r="AS95" s="361"/>
      <c r="AT95" s="362">
        <v>11046.369999999999</v>
      </c>
      <c r="AU95" s="362">
        <f aca="true" t="shared" si="35" ref="AU95:AU102">AT95*AS95</f>
        <v>0</v>
      </c>
      <c r="AV95" s="361">
        <f t="shared" si="24"/>
        <v>0</v>
      </c>
      <c r="AW95" s="362">
        <f aca="true" t="shared" si="36" ref="AW95:AW123">AV95*AT95</f>
        <v>0</v>
      </c>
      <c r="AX95" s="385">
        <f t="shared" si="26"/>
        <v>0</v>
      </c>
      <c r="AY95" s="177">
        <f t="shared" si="6"/>
        <v>0</v>
      </c>
      <c r="AZ95" s="177">
        <f t="shared" si="30"/>
        <v>0</v>
      </c>
    </row>
    <row r="96" spans="2:52" s="349" customFormat="1" ht="20.25" customHeight="1">
      <c r="B96" s="350"/>
      <c r="C96" s="351" t="s">
        <v>39</v>
      </c>
      <c r="D96" s="352" t="s">
        <v>153</v>
      </c>
      <c r="E96" s="353" t="s">
        <v>37</v>
      </c>
      <c r="F96" s="475"/>
      <c r="G96" s="354" t="s">
        <v>38</v>
      </c>
      <c r="H96" s="354" t="s">
        <v>38</v>
      </c>
      <c r="I96" s="355"/>
      <c r="J96" s="355"/>
      <c r="K96" s="530"/>
      <c r="L96" s="355"/>
      <c r="M96" s="356"/>
      <c r="N96" s="355"/>
      <c r="O96" s="356"/>
      <c r="P96" s="355"/>
      <c r="Q96" s="356"/>
      <c r="R96" s="355"/>
      <c r="S96" s="356"/>
      <c r="T96" s="357" t="s">
        <v>184</v>
      </c>
      <c r="U96" s="704" t="s">
        <v>162</v>
      </c>
      <c r="V96" s="358" t="s">
        <v>182</v>
      </c>
      <c r="W96" s="704">
        <v>43733</v>
      </c>
      <c r="X96" s="360" t="s">
        <v>185</v>
      </c>
      <c r="Y96" s="359">
        <v>43746</v>
      </c>
      <c r="Z96" s="360"/>
      <c r="AA96" s="359"/>
      <c r="AB96" s="361">
        <v>51</v>
      </c>
      <c r="AC96" s="362">
        <v>563364.87</v>
      </c>
      <c r="AD96" s="363"/>
      <c r="AE96" s="362"/>
      <c r="AF96" s="363"/>
      <c r="AG96" s="362"/>
      <c r="AH96" s="363"/>
      <c r="AI96" s="362"/>
      <c r="AJ96" s="362"/>
      <c r="AK96" s="362"/>
      <c r="AL96" s="361">
        <f t="shared" si="34"/>
        <v>0</v>
      </c>
      <c r="AM96" s="406">
        <f t="shared" si="34"/>
        <v>0</v>
      </c>
      <c r="AN96" s="361">
        <f t="shared" si="33"/>
        <v>41</v>
      </c>
      <c r="AO96" s="362">
        <f t="shared" si="31"/>
        <v>452901.17</v>
      </c>
      <c r="AP96" s="361">
        <v>25</v>
      </c>
      <c r="AQ96" s="362">
        <v>276159.25</v>
      </c>
      <c r="AR96" s="361"/>
      <c r="AS96" s="361">
        <v>15</v>
      </c>
      <c r="AT96" s="362">
        <v>11046.37</v>
      </c>
      <c r="AU96" s="362">
        <f t="shared" si="35"/>
        <v>165695.55000000002</v>
      </c>
      <c r="AV96" s="361">
        <f t="shared" si="24"/>
        <v>10</v>
      </c>
      <c r="AW96" s="362">
        <f t="shared" si="36"/>
        <v>110463.70000000001</v>
      </c>
      <c r="AX96" s="385">
        <f t="shared" si="26"/>
        <v>10</v>
      </c>
      <c r="AY96" s="177">
        <f aca="true" t="shared" si="37" ref="AY96:AY124">AB96+AL96-AN96</f>
        <v>10</v>
      </c>
      <c r="AZ96" s="177">
        <f t="shared" si="30"/>
        <v>0</v>
      </c>
    </row>
    <row r="97" spans="2:52" s="349" customFormat="1" ht="20.25" customHeight="1">
      <c r="B97" s="350"/>
      <c r="C97" s="351" t="s">
        <v>39</v>
      </c>
      <c r="D97" s="352" t="s">
        <v>153</v>
      </c>
      <c r="E97" s="353" t="s">
        <v>37</v>
      </c>
      <c r="F97" s="475"/>
      <c r="G97" s="354" t="s">
        <v>38</v>
      </c>
      <c r="H97" s="354" t="s">
        <v>38</v>
      </c>
      <c r="I97" s="355"/>
      <c r="J97" s="355"/>
      <c r="K97" s="530"/>
      <c r="L97" s="355"/>
      <c r="M97" s="356"/>
      <c r="N97" s="355"/>
      <c r="O97" s="356"/>
      <c r="P97" s="355"/>
      <c r="Q97" s="356"/>
      <c r="R97" s="355"/>
      <c r="S97" s="356"/>
      <c r="T97" s="357" t="s">
        <v>228</v>
      </c>
      <c r="U97" s="704" t="s">
        <v>229</v>
      </c>
      <c r="V97" s="358" t="s">
        <v>224</v>
      </c>
      <c r="W97" s="704">
        <v>43819</v>
      </c>
      <c r="X97" s="360" t="s">
        <v>225</v>
      </c>
      <c r="Y97" s="359">
        <v>43838</v>
      </c>
      <c r="Z97" s="360"/>
      <c r="AA97" s="359"/>
      <c r="AB97" s="361">
        <v>0</v>
      </c>
      <c r="AC97" s="362">
        <v>0</v>
      </c>
      <c r="AD97" s="363"/>
      <c r="AE97" s="362"/>
      <c r="AF97" s="363">
        <v>98</v>
      </c>
      <c r="AG97" s="362">
        <v>1082544.26</v>
      </c>
      <c r="AH97" s="363"/>
      <c r="AI97" s="362"/>
      <c r="AJ97" s="362"/>
      <c r="AK97" s="362"/>
      <c r="AL97" s="361">
        <f t="shared" si="34"/>
        <v>98</v>
      </c>
      <c r="AM97" s="406">
        <f t="shared" si="34"/>
        <v>1082544.26</v>
      </c>
      <c r="AN97" s="361">
        <f t="shared" si="33"/>
        <v>0</v>
      </c>
      <c r="AO97" s="362">
        <f t="shared" si="31"/>
        <v>0</v>
      </c>
      <c r="AP97" s="361">
        <v>98</v>
      </c>
      <c r="AQ97" s="362">
        <v>1082544.26</v>
      </c>
      <c r="AR97" s="361"/>
      <c r="AS97" s="361"/>
      <c r="AT97" s="362">
        <v>11046.37</v>
      </c>
      <c r="AU97" s="362">
        <f t="shared" si="35"/>
        <v>0</v>
      </c>
      <c r="AV97" s="361">
        <f t="shared" si="24"/>
        <v>98</v>
      </c>
      <c r="AW97" s="362">
        <f>AV97*AT97</f>
        <v>1082544.26</v>
      </c>
      <c r="AX97" s="385">
        <f t="shared" si="26"/>
        <v>98</v>
      </c>
      <c r="AY97" s="177">
        <f t="shared" si="37"/>
        <v>98</v>
      </c>
      <c r="AZ97" s="177">
        <f t="shared" si="30"/>
        <v>0</v>
      </c>
    </row>
    <row r="98" spans="2:52" s="349" customFormat="1" ht="20.25" customHeight="1">
      <c r="B98" s="350"/>
      <c r="C98" s="351" t="s">
        <v>39</v>
      </c>
      <c r="D98" s="352" t="s">
        <v>153</v>
      </c>
      <c r="E98" s="353" t="s">
        <v>37</v>
      </c>
      <c r="F98" s="475" t="s">
        <v>274</v>
      </c>
      <c r="G98" s="354" t="s">
        <v>38</v>
      </c>
      <c r="H98" s="354" t="s">
        <v>38</v>
      </c>
      <c r="I98" s="355"/>
      <c r="J98" s="355"/>
      <c r="K98" s="530"/>
      <c r="L98" s="355"/>
      <c r="M98" s="356"/>
      <c r="N98" s="355"/>
      <c r="O98" s="356"/>
      <c r="P98" s="355"/>
      <c r="Q98" s="356"/>
      <c r="R98" s="355"/>
      <c r="S98" s="356"/>
      <c r="T98" s="357" t="s">
        <v>313</v>
      </c>
      <c r="U98" s="704" t="s">
        <v>229</v>
      </c>
      <c r="V98" s="358" t="s">
        <v>311</v>
      </c>
      <c r="W98" s="704">
        <v>43854</v>
      </c>
      <c r="X98" s="360" t="s">
        <v>312</v>
      </c>
      <c r="Y98" s="359">
        <v>43901</v>
      </c>
      <c r="Z98" s="360"/>
      <c r="AA98" s="359"/>
      <c r="AB98" s="361">
        <v>0</v>
      </c>
      <c r="AC98" s="362">
        <v>0</v>
      </c>
      <c r="AD98" s="363"/>
      <c r="AE98" s="362"/>
      <c r="AF98" s="363">
        <v>66</v>
      </c>
      <c r="AG98" s="362">
        <v>729060.42</v>
      </c>
      <c r="AH98" s="363"/>
      <c r="AI98" s="362"/>
      <c r="AJ98" s="362"/>
      <c r="AK98" s="362"/>
      <c r="AL98" s="361">
        <f t="shared" si="34"/>
        <v>66</v>
      </c>
      <c r="AM98" s="406">
        <f t="shared" si="34"/>
        <v>729060.42</v>
      </c>
      <c r="AN98" s="361">
        <f t="shared" si="33"/>
        <v>0</v>
      </c>
      <c r="AO98" s="362">
        <f t="shared" si="31"/>
        <v>0</v>
      </c>
      <c r="AP98" s="361">
        <v>66</v>
      </c>
      <c r="AQ98" s="362">
        <v>729060.42</v>
      </c>
      <c r="AR98" s="361"/>
      <c r="AS98" s="361"/>
      <c r="AT98" s="362">
        <v>11046.37</v>
      </c>
      <c r="AU98" s="362">
        <f t="shared" si="35"/>
        <v>0</v>
      </c>
      <c r="AV98" s="361">
        <f t="shared" si="24"/>
        <v>66</v>
      </c>
      <c r="AW98" s="362">
        <f>AV98*AT98</f>
        <v>729060.42</v>
      </c>
      <c r="AX98" s="385">
        <f t="shared" si="26"/>
        <v>66</v>
      </c>
      <c r="AY98" s="177">
        <f t="shared" si="37"/>
        <v>66</v>
      </c>
      <c r="AZ98" s="177">
        <f t="shared" si="30"/>
        <v>0</v>
      </c>
    </row>
    <row r="99" spans="2:52" s="349" customFormat="1" ht="20.25" customHeight="1">
      <c r="B99" s="350"/>
      <c r="C99" s="351" t="s">
        <v>39</v>
      </c>
      <c r="D99" s="352" t="s">
        <v>153</v>
      </c>
      <c r="E99" s="353" t="s">
        <v>37</v>
      </c>
      <c r="F99" s="475" t="s">
        <v>274</v>
      </c>
      <c r="G99" s="354" t="s">
        <v>38</v>
      </c>
      <c r="H99" s="354" t="s">
        <v>38</v>
      </c>
      <c r="I99" s="355"/>
      <c r="J99" s="355"/>
      <c r="K99" s="530"/>
      <c r="L99" s="355"/>
      <c r="M99" s="356"/>
      <c r="N99" s="355"/>
      <c r="O99" s="356"/>
      <c r="P99" s="355"/>
      <c r="Q99" s="356"/>
      <c r="R99" s="355"/>
      <c r="S99" s="356"/>
      <c r="T99" s="357" t="s">
        <v>425</v>
      </c>
      <c r="U99" s="704">
        <v>44896</v>
      </c>
      <c r="V99" s="358" t="s">
        <v>418</v>
      </c>
      <c r="W99" s="704">
        <v>43951</v>
      </c>
      <c r="X99" s="360" t="s">
        <v>419</v>
      </c>
      <c r="Y99" s="359">
        <v>43992</v>
      </c>
      <c r="Z99" s="360"/>
      <c r="AA99" s="359"/>
      <c r="AB99" s="361">
        <v>0</v>
      </c>
      <c r="AC99" s="362">
        <v>0</v>
      </c>
      <c r="AD99" s="363"/>
      <c r="AE99" s="362"/>
      <c r="AF99" s="363"/>
      <c r="AG99" s="362"/>
      <c r="AH99" s="363">
        <v>70</v>
      </c>
      <c r="AI99" s="362">
        <v>622099.8</v>
      </c>
      <c r="AJ99" s="362"/>
      <c r="AK99" s="362"/>
      <c r="AL99" s="361">
        <f>AD99+AF99+AH99</f>
        <v>70</v>
      </c>
      <c r="AM99" s="406">
        <f>AE99+AG99+AI99</f>
        <v>622099.8</v>
      </c>
      <c r="AN99" s="361">
        <f>AB99+AL99-AV99</f>
        <v>0</v>
      </c>
      <c r="AO99" s="362">
        <f>AC99+AM99-AW99</f>
        <v>0</v>
      </c>
      <c r="AP99" s="361">
        <v>0</v>
      </c>
      <c r="AQ99" s="362">
        <v>0</v>
      </c>
      <c r="AR99" s="361">
        <v>70</v>
      </c>
      <c r="AS99" s="361"/>
      <c r="AT99" s="362">
        <v>8887.14</v>
      </c>
      <c r="AU99" s="362">
        <f t="shared" si="35"/>
        <v>0</v>
      </c>
      <c r="AV99" s="361">
        <f t="shared" si="24"/>
        <v>70</v>
      </c>
      <c r="AW99" s="362">
        <f>AV99*AT99</f>
        <v>622099.7999999999</v>
      </c>
      <c r="AX99" s="385">
        <f t="shared" si="26"/>
        <v>70</v>
      </c>
      <c r="AY99" s="177">
        <f t="shared" si="37"/>
        <v>70</v>
      </c>
      <c r="AZ99" s="177">
        <f t="shared" si="30"/>
        <v>0</v>
      </c>
    </row>
    <row r="100" spans="2:52" s="225" customFormat="1" ht="20.25" customHeight="1">
      <c r="B100" s="211"/>
      <c r="C100" s="212" t="s">
        <v>39</v>
      </c>
      <c r="D100" s="213" t="s">
        <v>157</v>
      </c>
      <c r="E100" s="214" t="s">
        <v>37</v>
      </c>
      <c r="F100" s="467"/>
      <c r="G100" s="215" t="s">
        <v>38</v>
      </c>
      <c r="H100" s="215" t="s">
        <v>38</v>
      </c>
      <c r="I100" s="216"/>
      <c r="J100" s="216"/>
      <c r="K100" s="522"/>
      <c r="L100" s="216"/>
      <c r="M100" s="217"/>
      <c r="N100" s="216"/>
      <c r="O100" s="217"/>
      <c r="P100" s="216"/>
      <c r="Q100" s="217"/>
      <c r="R100" s="216"/>
      <c r="S100" s="217"/>
      <c r="T100" s="218" t="s">
        <v>161</v>
      </c>
      <c r="U100" s="695" t="s">
        <v>162</v>
      </c>
      <c r="V100" s="219" t="s">
        <v>158</v>
      </c>
      <c r="W100" s="695">
        <v>43668</v>
      </c>
      <c r="X100" s="221" t="s">
        <v>159</v>
      </c>
      <c r="Y100" s="220">
        <v>43696</v>
      </c>
      <c r="Z100" s="221"/>
      <c r="AA100" s="220"/>
      <c r="AB100" s="222">
        <v>2</v>
      </c>
      <c r="AC100" s="223">
        <v>2104.2599999999998</v>
      </c>
      <c r="AD100" s="224"/>
      <c r="AE100" s="223"/>
      <c r="AF100" s="224"/>
      <c r="AG100" s="223"/>
      <c r="AH100" s="224"/>
      <c r="AI100" s="223"/>
      <c r="AJ100" s="223"/>
      <c r="AK100" s="223"/>
      <c r="AL100" s="222">
        <f t="shared" si="34"/>
        <v>0</v>
      </c>
      <c r="AM100" s="400">
        <f t="shared" si="34"/>
        <v>0</v>
      </c>
      <c r="AN100" s="222">
        <f t="shared" si="33"/>
        <v>2</v>
      </c>
      <c r="AO100" s="223">
        <f t="shared" si="31"/>
        <v>2104.2599999999998</v>
      </c>
      <c r="AP100" s="222">
        <v>0</v>
      </c>
      <c r="AQ100" s="223">
        <v>0</v>
      </c>
      <c r="AR100" s="222"/>
      <c r="AS100" s="222"/>
      <c r="AT100" s="223">
        <v>1052.1299999999999</v>
      </c>
      <c r="AU100" s="223">
        <f t="shared" si="35"/>
        <v>0</v>
      </c>
      <c r="AV100" s="222">
        <f t="shared" si="24"/>
        <v>0</v>
      </c>
      <c r="AW100" s="223">
        <f t="shared" si="36"/>
        <v>0</v>
      </c>
      <c r="AX100" s="222">
        <f t="shared" si="26"/>
        <v>0</v>
      </c>
      <c r="AY100" s="177">
        <f t="shared" si="37"/>
        <v>0</v>
      </c>
      <c r="AZ100" s="177">
        <f t="shared" si="30"/>
        <v>0</v>
      </c>
    </row>
    <row r="101" spans="2:52" s="225" customFormat="1" ht="20.25" customHeight="1">
      <c r="B101" s="211"/>
      <c r="C101" s="212" t="s">
        <v>39</v>
      </c>
      <c r="D101" s="213" t="s">
        <v>157</v>
      </c>
      <c r="E101" s="214" t="s">
        <v>37</v>
      </c>
      <c r="F101" s="467"/>
      <c r="G101" s="215" t="s">
        <v>38</v>
      </c>
      <c r="H101" s="215" t="s">
        <v>38</v>
      </c>
      <c r="I101" s="216"/>
      <c r="J101" s="216"/>
      <c r="K101" s="522"/>
      <c r="L101" s="216"/>
      <c r="M101" s="217"/>
      <c r="N101" s="216"/>
      <c r="O101" s="217"/>
      <c r="P101" s="216"/>
      <c r="Q101" s="217"/>
      <c r="R101" s="216"/>
      <c r="S101" s="217"/>
      <c r="T101" s="218" t="s">
        <v>161</v>
      </c>
      <c r="U101" s="695" t="s">
        <v>162</v>
      </c>
      <c r="V101" s="219" t="s">
        <v>182</v>
      </c>
      <c r="W101" s="695">
        <v>43733</v>
      </c>
      <c r="X101" s="221" t="s">
        <v>183</v>
      </c>
      <c r="Y101" s="220">
        <v>43746</v>
      </c>
      <c r="Z101" s="221"/>
      <c r="AA101" s="220"/>
      <c r="AB101" s="222">
        <v>258</v>
      </c>
      <c r="AC101" s="223">
        <v>271449.54000000004</v>
      </c>
      <c r="AD101" s="224"/>
      <c r="AE101" s="223"/>
      <c r="AF101" s="224"/>
      <c r="AG101" s="223"/>
      <c r="AH101" s="224"/>
      <c r="AI101" s="223"/>
      <c r="AJ101" s="223"/>
      <c r="AK101" s="223"/>
      <c r="AL101" s="222">
        <f t="shared" si="34"/>
        <v>0</v>
      </c>
      <c r="AM101" s="400">
        <f t="shared" si="34"/>
        <v>0</v>
      </c>
      <c r="AN101" s="222">
        <f t="shared" si="33"/>
        <v>26</v>
      </c>
      <c r="AO101" s="223">
        <f>AC101+AM101-AW101</f>
        <v>27355.380000000005</v>
      </c>
      <c r="AP101" s="222">
        <v>240</v>
      </c>
      <c r="AQ101" s="223">
        <v>252511.2</v>
      </c>
      <c r="AR101" s="222"/>
      <c r="AS101" s="222">
        <v>8</v>
      </c>
      <c r="AT101" s="223">
        <v>1052.13</v>
      </c>
      <c r="AU101" s="223">
        <f t="shared" si="35"/>
        <v>8417.04</v>
      </c>
      <c r="AV101" s="222">
        <f t="shared" si="24"/>
        <v>232</v>
      </c>
      <c r="AW101" s="223">
        <f t="shared" si="36"/>
        <v>244094.16000000003</v>
      </c>
      <c r="AX101" s="369">
        <f t="shared" si="26"/>
        <v>232</v>
      </c>
      <c r="AY101" s="177">
        <f t="shared" si="37"/>
        <v>232</v>
      </c>
      <c r="AZ101" s="177">
        <f t="shared" si="30"/>
        <v>0</v>
      </c>
    </row>
    <row r="102" spans="2:52" s="225" customFormat="1" ht="20.25" customHeight="1">
      <c r="B102" s="211"/>
      <c r="C102" s="212" t="s">
        <v>39</v>
      </c>
      <c r="D102" s="213" t="s">
        <v>157</v>
      </c>
      <c r="E102" s="214" t="s">
        <v>37</v>
      </c>
      <c r="F102" s="467" t="s">
        <v>274</v>
      </c>
      <c r="G102" s="215" t="s">
        <v>38</v>
      </c>
      <c r="H102" s="215" t="s">
        <v>38</v>
      </c>
      <c r="I102" s="216"/>
      <c r="J102" s="216"/>
      <c r="K102" s="522"/>
      <c r="L102" s="216"/>
      <c r="M102" s="217"/>
      <c r="N102" s="216"/>
      <c r="O102" s="217"/>
      <c r="P102" s="216"/>
      <c r="Q102" s="217"/>
      <c r="R102" s="216"/>
      <c r="S102" s="217"/>
      <c r="T102" s="218" t="s">
        <v>309</v>
      </c>
      <c r="U102" s="695" t="s">
        <v>310</v>
      </c>
      <c r="V102" s="219" t="s">
        <v>311</v>
      </c>
      <c r="W102" s="695">
        <v>43854</v>
      </c>
      <c r="X102" s="221" t="s">
        <v>312</v>
      </c>
      <c r="Y102" s="220">
        <v>43901</v>
      </c>
      <c r="Z102" s="221"/>
      <c r="AA102" s="220"/>
      <c r="AB102" s="222">
        <v>0</v>
      </c>
      <c r="AC102" s="223">
        <v>0</v>
      </c>
      <c r="AD102" s="224"/>
      <c r="AE102" s="223"/>
      <c r="AF102" s="224">
        <v>70</v>
      </c>
      <c r="AG102" s="223">
        <v>73649.1</v>
      </c>
      <c r="AH102" s="224"/>
      <c r="AI102" s="223"/>
      <c r="AJ102" s="223"/>
      <c r="AK102" s="223"/>
      <c r="AL102" s="222">
        <f t="shared" si="34"/>
        <v>70</v>
      </c>
      <c r="AM102" s="400">
        <f t="shared" si="34"/>
        <v>73649.1</v>
      </c>
      <c r="AN102" s="222">
        <f t="shared" si="33"/>
        <v>0</v>
      </c>
      <c r="AO102" s="223">
        <f>AC102+AM102-AW102</f>
        <v>0</v>
      </c>
      <c r="AP102" s="222">
        <v>70</v>
      </c>
      <c r="AQ102" s="223">
        <v>73649.1</v>
      </c>
      <c r="AR102" s="222"/>
      <c r="AS102" s="222"/>
      <c r="AT102" s="223">
        <v>1052.13</v>
      </c>
      <c r="AU102" s="223">
        <f t="shared" si="35"/>
        <v>0</v>
      </c>
      <c r="AV102" s="222">
        <f t="shared" si="24"/>
        <v>70</v>
      </c>
      <c r="AW102" s="223">
        <f t="shared" si="36"/>
        <v>73649.1</v>
      </c>
      <c r="AX102" s="369">
        <f t="shared" si="26"/>
        <v>70</v>
      </c>
      <c r="AY102" s="177">
        <f t="shared" si="37"/>
        <v>70</v>
      </c>
      <c r="AZ102" s="177">
        <f t="shared" si="30"/>
        <v>0</v>
      </c>
    </row>
    <row r="103" spans="1:52" s="492" customFormat="1" ht="20.25" customHeight="1" hidden="1">
      <c r="A103" s="225"/>
      <c r="B103" s="211"/>
      <c r="C103" s="212" t="s">
        <v>39</v>
      </c>
      <c r="D103" s="213" t="s">
        <v>157</v>
      </c>
      <c r="E103" s="214" t="s">
        <v>37</v>
      </c>
      <c r="F103" s="467" t="s">
        <v>274</v>
      </c>
      <c r="G103" s="215" t="s">
        <v>38</v>
      </c>
      <c r="H103" s="215" t="s">
        <v>38</v>
      </c>
      <c r="I103" s="499">
        <v>2</v>
      </c>
      <c r="J103" s="499">
        <v>10</v>
      </c>
      <c r="K103" s="531">
        <v>5853.5</v>
      </c>
      <c r="L103" s="499">
        <v>21</v>
      </c>
      <c r="M103" s="500">
        <v>122923.08</v>
      </c>
      <c r="N103" s="499"/>
      <c r="O103" s="500"/>
      <c r="P103" s="499">
        <v>15</v>
      </c>
      <c r="Q103" s="500">
        <v>87001.8</v>
      </c>
      <c r="R103" s="499">
        <v>21</v>
      </c>
      <c r="S103" s="500">
        <v>122923.08</v>
      </c>
      <c r="T103" s="501"/>
      <c r="U103" s="690"/>
      <c r="V103" s="502"/>
      <c r="W103" s="690"/>
      <c r="X103" s="504"/>
      <c r="Y103" s="503"/>
      <c r="Z103" s="504"/>
      <c r="AA103" s="503"/>
      <c r="AB103" s="505"/>
      <c r="AC103" s="506"/>
      <c r="AD103" s="507"/>
      <c r="AE103" s="506"/>
      <c r="AF103" s="507"/>
      <c r="AG103" s="506"/>
      <c r="AH103" s="507"/>
      <c r="AI103" s="506"/>
      <c r="AJ103" s="506"/>
      <c r="AK103" s="506"/>
      <c r="AL103" s="222">
        <f aca="true" t="shared" si="38" ref="AL103:AM105">AD103+AF103+AH103</f>
        <v>0</v>
      </c>
      <c r="AM103" s="400">
        <f t="shared" si="38"/>
        <v>0</v>
      </c>
      <c r="AN103" s="222">
        <f>AB103+AL103-AV103</f>
        <v>0</v>
      </c>
      <c r="AO103" s="223">
        <f>AC103+AM103-AW103</f>
        <v>0</v>
      </c>
      <c r="AP103" s="505"/>
      <c r="AQ103" s="506"/>
      <c r="AR103" s="505"/>
      <c r="AS103" s="505"/>
      <c r="AT103" s="506"/>
      <c r="AU103" s="223">
        <f>AT103*AS103</f>
        <v>0</v>
      </c>
      <c r="AV103" s="222">
        <f>AP103+AR103-AS103</f>
        <v>0</v>
      </c>
      <c r="AW103" s="223">
        <f>AV103*AT103</f>
        <v>0</v>
      </c>
      <c r="AX103" s="369">
        <f>AV103</f>
        <v>0</v>
      </c>
      <c r="AY103" s="177">
        <f t="shared" si="37"/>
        <v>0</v>
      </c>
      <c r="AZ103" s="177">
        <f t="shared" si="30"/>
        <v>0</v>
      </c>
    </row>
    <row r="104" spans="1:52" s="492" customFormat="1" ht="20.25" customHeight="1" hidden="1">
      <c r="A104" s="225"/>
      <c r="B104" s="211"/>
      <c r="C104" s="212" t="s">
        <v>39</v>
      </c>
      <c r="D104" s="213" t="s">
        <v>157</v>
      </c>
      <c r="E104" s="214" t="s">
        <v>37</v>
      </c>
      <c r="F104" s="467" t="s">
        <v>274</v>
      </c>
      <c r="G104" s="215" t="s">
        <v>38</v>
      </c>
      <c r="H104" s="215" t="s">
        <v>38</v>
      </c>
      <c r="I104" s="499">
        <v>4</v>
      </c>
      <c r="J104" s="499">
        <v>10</v>
      </c>
      <c r="K104" s="531">
        <v>27535.8</v>
      </c>
      <c r="L104" s="499">
        <v>40</v>
      </c>
      <c r="M104" s="500">
        <v>1101433.6</v>
      </c>
      <c r="N104" s="499">
        <v>15</v>
      </c>
      <c r="O104" s="500">
        <v>177785.1</v>
      </c>
      <c r="P104" s="499">
        <v>30</v>
      </c>
      <c r="Q104" s="500">
        <v>731103.6</v>
      </c>
      <c r="R104" s="499">
        <v>39</v>
      </c>
      <c r="S104" s="500">
        <v>1073897.76</v>
      </c>
      <c r="T104" s="501"/>
      <c r="U104" s="690"/>
      <c r="V104" s="502"/>
      <c r="W104" s="690"/>
      <c r="X104" s="504"/>
      <c r="Y104" s="503"/>
      <c r="Z104" s="504"/>
      <c r="AA104" s="503"/>
      <c r="AB104" s="505"/>
      <c r="AC104" s="506"/>
      <c r="AD104" s="507"/>
      <c r="AE104" s="506"/>
      <c r="AF104" s="507"/>
      <c r="AG104" s="506"/>
      <c r="AH104" s="507"/>
      <c r="AI104" s="506"/>
      <c r="AJ104" s="506"/>
      <c r="AK104" s="506"/>
      <c r="AL104" s="222">
        <f t="shared" si="38"/>
        <v>0</v>
      </c>
      <c r="AM104" s="400">
        <f t="shared" si="38"/>
        <v>0</v>
      </c>
      <c r="AN104" s="222">
        <f>AB104+AL104-AV104</f>
        <v>0</v>
      </c>
      <c r="AO104" s="223">
        <f>AC104+AM104-AW104</f>
        <v>0</v>
      </c>
      <c r="AP104" s="505"/>
      <c r="AQ104" s="506"/>
      <c r="AR104" s="505"/>
      <c r="AS104" s="505"/>
      <c r="AT104" s="506"/>
      <c r="AU104" s="223">
        <f>AT104*AS104</f>
        <v>0</v>
      </c>
      <c r="AV104" s="222">
        <f>AP104+AR104-AS104</f>
        <v>0</v>
      </c>
      <c r="AW104" s="223">
        <f>AV104*AT104</f>
        <v>0</v>
      </c>
      <c r="AX104" s="369">
        <f>AV104</f>
        <v>0</v>
      </c>
      <c r="AY104" s="177">
        <f t="shared" si="37"/>
        <v>0</v>
      </c>
      <c r="AZ104" s="177">
        <f t="shared" si="30"/>
        <v>0</v>
      </c>
    </row>
    <row r="105" spans="2:52" s="225" customFormat="1" ht="20.25" customHeight="1">
      <c r="B105" s="211"/>
      <c r="C105" s="212" t="s">
        <v>39</v>
      </c>
      <c r="D105" s="213" t="s">
        <v>157</v>
      </c>
      <c r="E105" s="214" t="s">
        <v>37</v>
      </c>
      <c r="F105" s="467" t="s">
        <v>274</v>
      </c>
      <c r="G105" s="215" t="s">
        <v>38</v>
      </c>
      <c r="H105" s="215" t="s">
        <v>38</v>
      </c>
      <c r="I105" s="216"/>
      <c r="J105" s="216"/>
      <c r="K105" s="522"/>
      <c r="L105" s="216"/>
      <c r="M105" s="217"/>
      <c r="N105" s="216"/>
      <c r="O105" s="217"/>
      <c r="P105" s="216"/>
      <c r="Q105" s="217"/>
      <c r="R105" s="216"/>
      <c r="S105" s="217"/>
      <c r="T105" s="218" t="s">
        <v>424</v>
      </c>
      <c r="U105" s="695">
        <v>44896</v>
      </c>
      <c r="V105" s="219" t="s">
        <v>418</v>
      </c>
      <c r="W105" s="695">
        <v>43951</v>
      </c>
      <c r="X105" s="221" t="s">
        <v>419</v>
      </c>
      <c r="Y105" s="220">
        <v>43992</v>
      </c>
      <c r="Z105" s="221"/>
      <c r="AA105" s="220"/>
      <c r="AB105" s="222">
        <v>0</v>
      </c>
      <c r="AC105" s="223">
        <v>0</v>
      </c>
      <c r="AD105" s="224"/>
      <c r="AE105" s="223"/>
      <c r="AF105" s="224"/>
      <c r="AG105" s="223"/>
      <c r="AH105" s="224">
        <v>28</v>
      </c>
      <c r="AI105" s="223">
        <v>35623.84</v>
      </c>
      <c r="AJ105" s="223"/>
      <c r="AK105" s="223"/>
      <c r="AL105" s="222">
        <f t="shared" si="38"/>
        <v>28</v>
      </c>
      <c r="AM105" s="400">
        <f t="shared" si="38"/>
        <v>35623.84</v>
      </c>
      <c r="AN105" s="222">
        <f>AB105+AL105-AV105</f>
        <v>0</v>
      </c>
      <c r="AO105" s="223">
        <f>AC105+AM105-AW105</f>
        <v>0</v>
      </c>
      <c r="AP105" s="222">
        <v>0</v>
      </c>
      <c r="AQ105" s="223">
        <v>0</v>
      </c>
      <c r="AR105" s="222">
        <v>28</v>
      </c>
      <c r="AS105" s="222"/>
      <c r="AT105" s="223">
        <v>1272.28</v>
      </c>
      <c r="AU105" s="223">
        <f>AT105*AS105</f>
        <v>0</v>
      </c>
      <c r="AV105" s="222">
        <f>AP105+AR105-AS105</f>
        <v>28</v>
      </c>
      <c r="AW105" s="223">
        <f>AV105*AT105</f>
        <v>35623.84</v>
      </c>
      <c r="AX105" s="369">
        <f>AV105</f>
        <v>28</v>
      </c>
      <c r="AY105" s="177">
        <f t="shared" si="37"/>
        <v>28</v>
      </c>
      <c r="AZ105" s="177">
        <f t="shared" si="30"/>
        <v>0</v>
      </c>
    </row>
    <row r="106" spans="2:52" s="334" customFormat="1" ht="20.25" customHeight="1">
      <c r="B106" s="335"/>
      <c r="C106" s="336" t="s">
        <v>39</v>
      </c>
      <c r="D106" s="337" t="s">
        <v>147</v>
      </c>
      <c r="E106" s="338" t="s">
        <v>53</v>
      </c>
      <c r="F106" s="468"/>
      <c r="G106" s="339" t="s">
        <v>148</v>
      </c>
      <c r="H106" s="339" t="s">
        <v>148</v>
      </c>
      <c r="I106" s="340"/>
      <c r="J106" s="340"/>
      <c r="K106" s="523"/>
      <c r="L106" s="340"/>
      <c r="M106" s="341"/>
      <c r="N106" s="340"/>
      <c r="O106" s="341"/>
      <c r="P106" s="340"/>
      <c r="Q106" s="341"/>
      <c r="R106" s="340"/>
      <c r="S106" s="341"/>
      <c r="T106" s="342" t="s">
        <v>149</v>
      </c>
      <c r="U106" s="696" t="s">
        <v>150</v>
      </c>
      <c r="V106" s="343" t="s">
        <v>151</v>
      </c>
      <c r="W106" s="696">
        <v>43649</v>
      </c>
      <c r="X106" s="345" t="s">
        <v>152</v>
      </c>
      <c r="Y106" s="344">
        <v>43663</v>
      </c>
      <c r="Z106" s="336"/>
      <c r="AA106" s="344"/>
      <c r="AB106" s="346">
        <v>8</v>
      </c>
      <c r="AC106" s="347">
        <v>129392.15999999999</v>
      </c>
      <c r="AD106" s="348"/>
      <c r="AE106" s="347"/>
      <c r="AF106" s="348"/>
      <c r="AG106" s="347"/>
      <c r="AH106" s="348"/>
      <c r="AI106" s="347"/>
      <c r="AJ106" s="347"/>
      <c r="AK106" s="347"/>
      <c r="AL106" s="346">
        <f t="shared" si="34"/>
        <v>0</v>
      </c>
      <c r="AM106" s="407">
        <f t="shared" si="34"/>
        <v>0</v>
      </c>
      <c r="AN106" s="346">
        <f aca="true" t="shared" si="39" ref="AN106:AN123">AB106+AL106-AV106</f>
        <v>0</v>
      </c>
      <c r="AO106" s="347">
        <f t="shared" si="31"/>
        <v>0</v>
      </c>
      <c r="AP106" s="346">
        <v>8</v>
      </c>
      <c r="AQ106" s="347">
        <v>129392.15999999999</v>
      </c>
      <c r="AR106" s="348"/>
      <c r="AS106" s="346"/>
      <c r="AT106" s="347">
        <v>16174.019999999999</v>
      </c>
      <c r="AU106" s="347">
        <f aca="true" t="shared" si="40" ref="AU106:AU123">AS106*AT106</f>
        <v>0</v>
      </c>
      <c r="AV106" s="346">
        <f t="shared" si="24"/>
        <v>8</v>
      </c>
      <c r="AW106" s="347">
        <f t="shared" si="36"/>
        <v>129392.15999999999</v>
      </c>
      <c r="AX106" s="373">
        <f t="shared" si="26"/>
        <v>8</v>
      </c>
      <c r="AY106" s="177">
        <f t="shared" si="37"/>
        <v>8</v>
      </c>
      <c r="AZ106" s="177">
        <f t="shared" si="30"/>
        <v>0</v>
      </c>
    </row>
    <row r="107" spans="2:52" s="492" customFormat="1" ht="20.25" customHeight="1" hidden="1">
      <c r="B107" s="493"/>
      <c r="C107" s="336" t="s">
        <v>39</v>
      </c>
      <c r="D107" s="495" t="s">
        <v>328</v>
      </c>
      <c r="E107" s="496" t="s">
        <v>196</v>
      </c>
      <c r="F107" s="497"/>
      <c r="G107" s="498" t="s">
        <v>38</v>
      </c>
      <c r="H107" s="498" t="s">
        <v>38</v>
      </c>
      <c r="I107" s="499">
        <v>21</v>
      </c>
      <c r="J107" s="499">
        <v>10</v>
      </c>
      <c r="K107" s="531">
        <v>140.4</v>
      </c>
      <c r="L107" s="499">
        <v>210</v>
      </c>
      <c r="M107" s="500">
        <v>29486.1</v>
      </c>
      <c r="N107" s="499"/>
      <c r="O107" s="500"/>
      <c r="P107" s="499">
        <v>210</v>
      </c>
      <c r="Q107" s="500">
        <v>29072.4</v>
      </c>
      <c r="R107" s="499">
        <v>210</v>
      </c>
      <c r="S107" s="500">
        <v>29486.1</v>
      </c>
      <c r="T107" s="501"/>
      <c r="U107" s="690"/>
      <c r="V107" s="502"/>
      <c r="W107" s="690"/>
      <c r="X107" s="504"/>
      <c r="Y107" s="503"/>
      <c r="Z107" s="494"/>
      <c r="AA107" s="503"/>
      <c r="AB107" s="505"/>
      <c r="AC107" s="506"/>
      <c r="AD107" s="507"/>
      <c r="AE107" s="506"/>
      <c r="AF107" s="507"/>
      <c r="AG107" s="506"/>
      <c r="AH107" s="507"/>
      <c r="AI107" s="506"/>
      <c r="AJ107" s="506"/>
      <c r="AK107" s="506"/>
      <c r="AL107" s="346">
        <f t="shared" si="34"/>
        <v>0</v>
      </c>
      <c r="AM107" s="407">
        <f t="shared" si="34"/>
        <v>0</v>
      </c>
      <c r="AN107" s="346">
        <f t="shared" si="39"/>
        <v>0</v>
      </c>
      <c r="AO107" s="347">
        <f>AC107+AM107-AW107</f>
        <v>0</v>
      </c>
      <c r="AP107" s="505">
        <v>0</v>
      </c>
      <c r="AQ107" s="506">
        <v>0</v>
      </c>
      <c r="AR107" s="507"/>
      <c r="AS107" s="505"/>
      <c r="AT107" s="506"/>
      <c r="AU107" s="347">
        <f t="shared" si="40"/>
        <v>0</v>
      </c>
      <c r="AV107" s="346">
        <f>AP107+AR107-AS107</f>
        <v>0</v>
      </c>
      <c r="AW107" s="347">
        <f>AV107*AT107</f>
        <v>0</v>
      </c>
      <c r="AX107" s="346">
        <f>AV107</f>
        <v>0</v>
      </c>
      <c r="AY107" s="177">
        <f t="shared" si="37"/>
        <v>0</v>
      </c>
      <c r="AZ107" s="177">
        <f t="shared" si="30"/>
        <v>0</v>
      </c>
    </row>
    <row r="108" spans="2:52" s="492" customFormat="1" ht="20.25" customHeight="1" hidden="1">
      <c r="B108" s="493"/>
      <c r="C108" s="336" t="s">
        <v>39</v>
      </c>
      <c r="D108" s="495" t="s">
        <v>321</v>
      </c>
      <c r="E108" s="496" t="s">
        <v>46</v>
      </c>
      <c r="F108" s="497"/>
      <c r="G108" s="498" t="s">
        <v>38</v>
      </c>
      <c r="H108" s="498" t="s">
        <v>38</v>
      </c>
      <c r="I108" s="499">
        <v>3</v>
      </c>
      <c r="J108" s="499">
        <v>10</v>
      </c>
      <c r="K108" s="531">
        <v>277.7</v>
      </c>
      <c r="L108" s="499">
        <v>27</v>
      </c>
      <c r="M108" s="500">
        <v>7497.9</v>
      </c>
      <c r="N108" s="499"/>
      <c r="O108" s="500"/>
      <c r="P108" s="499">
        <v>20</v>
      </c>
      <c r="Q108" s="500">
        <v>7871.4</v>
      </c>
      <c r="R108" s="499"/>
      <c r="S108" s="500"/>
      <c r="T108" s="501"/>
      <c r="U108" s="690"/>
      <c r="V108" s="502"/>
      <c r="W108" s="690"/>
      <c r="X108" s="504"/>
      <c r="Y108" s="503"/>
      <c r="Z108" s="494"/>
      <c r="AA108" s="503"/>
      <c r="AB108" s="505"/>
      <c r="AC108" s="506"/>
      <c r="AD108" s="507"/>
      <c r="AE108" s="506"/>
      <c r="AF108" s="507"/>
      <c r="AG108" s="506"/>
      <c r="AH108" s="507"/>
      <c r="AI108" s="506"/>
      <c r="AJ108" s="506"/>
      <c r="AK108" s="506"/>
      <c r="AL108" s="346">
        <f t="shared" si="34"/>
        <v>0</v>
      </c>
      <c r="AM108" s="407">
        <f t="shared" si="34"/>
        <v>0</v>
      </c>
      <c r="AN108" s="346">
        <f t="shared" si="39"/>
        <v>0</v>
      </c>
      <c r="AO108" s="347">
        <f>AC108+AM108-AW108</f>
        <v>0</v>
      </c>
      <c r="AP108" s="505">
        <v>0</v>
      </c>
      <c r="AQ108" s="506">
        <v>0</v>
      </c>
      <c r="AR108" s="507"/>
      <c r="AS108" s="505"/>
      <c r="AT108" s="506"/>
      <c r="AU108" s="347">
        <f t="shared" si="40"/>
        <v>0</v>
      </c>
      <c r="AV108" s="346">
        <f>AP108+AR108-AS108</f>
        <v>0</v>
      </c>
      <c r="AW108" s="347">
        <f>AV108*AT108</f>
        <v>0</v>
      </c>
      <c r="AX108" s="346">
        <f>AV108</f>
        <v>0</v>
      </c>
      <c r="AY108" s="177">
        <f t="shared" si="37"/>
        <v>0</v>
      </c>
      <c r="AZ108" s="177">
        <f t="shared" si="30"/>
        <v>0</v>
      </c>
    </row>
    <row r="109" spans="2:52" s="492" customFormat="1" ht="20.25" customHeight="1" hidden="1">
      <c r="B109" s="493"/>
      <c r="C109" s="336" t="s">
        <v>39</v>
      </c>
      <c r="D109" s="539" t="s">
        <v>317</v>
      </c>
      <c r="E109" s="496" t="s">
        <v>318</v>
      </c>
      <c r="F109" s="497"/>
      <c r="G109" s="498" t="s">
        <v>38</v>
      </c>
      <c r="H109" s="498" t="s">
        <v>38</v>
      </c>
      <c r="I109" s="499">
        <v>27</v>
      </c>
      <c r="J109" s="499">
        <v>10</v>
      </c>
      <c r="K109" s="531">
        <v>612.7</v>
      </c>
      <c r="L109" s="499">
        <v>270</v>
      </c>
      <c r="M109" s="500">
        <v>165426.3</v>
      </c>
      <c r="N109" s="499">
        <v>80</v>
      </c>
      <c r="O109" s="500">
        <v>149328.8</v>
      </c>
      <c r="P109" s="499">
        <v>270</v>
      </c>
      <c r="Q109" s="500">
        <v>94311</v>
      </c>
      <c r="R109" s="499">
        <v>180</v>
      </c>
      <c r="S109" s="500">
        <v>110284.2</v>
      </c>
      <c r="T109" s="501"/>
      <c r="U109" s="690"/>
      <c r="V109" s="502"/>
      <c r="W109" s="690"/>
      <c r="X109" s="504"/>
      <c r="Y109" s="503"/>
      <c r="Z109" s="494"/>
      <c r="AA109" s="503"/>
      <c r="AB109" s="505"/>
      <c r="AC109" s="506"/>
      <c r="AD109" s="507"/>
      <c r="AE109" s="506"/>
      <c r="AF109" s="507"/>
      <c r="AG109" s="506"/>
      <c r="AH109" s="507"/>
      <c r="AI109" s="506"/>
      <c r="AJ109" s="506"/>
      <c r="AK109" s="506"/>
      <c r="AL109" s="346">
        <f t="shared" si="34"/>
        <v>0</v>
      </c>
      <c r="AM109" s="407">
        <f t="shared" si="34"/>
        <v>0</v>
      </c>
      <c r="AN109" s="346">
        <f t="shared" si="39"/>
        <v>0</v>
      </c>
      <c r="AO109" s="347">
        <f>AC109+AM109-AW109</f>
        <v>0</v>
      </c>
      <c r="AP109" s="505">
        <v>0</v>
      </c>
      <c r="AQ109" s="506">
        <v>0</v>
      </c>
      <c r="AR109" s="507"/>
      <c r="AS109" s="505"/>
      <c r="AT109" s="506"/>
      <c r="AU109" s="347">
        <f t="shared" si="40"/>
        <v>0</v>
      </c>
      <c r="AV109" s="346">
        <f>AP109+AR109-AS109</f>
        <v>0</v>
      </c>
      <c r="AW109" s="347">
        <f>AV109*AT109</f>
        <v>0</v>
      </c>
      <c r="AX109" s="346">
        <f>AV109</f>
        <v>0</v>
      </c>
      <c r="AY109" s="177">
        <f t="shared" si="37"/>
        <v>0</v>
      </c>
      <c r="AZ109" s="177">
        <f t="shared" si="30"/>
        <v>0</v>
      </c>
    </row>
    <row r="110" spans="2:52" s="551" customFormat="1" ht="20.25" customHeight="1">
      <c r="B110" s="552"/>
      <c r="C110" s="553" t="s">
        <v>39</v>
      </c>
      <c r="D110" s="569" t="s">
        <v>334</v>
      </c>
      <c r="E110" s="554" t="s">
        <v>196</v>
      </c>
      <c r="F110" s="555" t="s">
        <v>335</v>
      </c>
      <c r="G110" s="556" t="s">
        <v>38</v>
      </c>
      <c r="H110" s="556" t="s">
        <v>38</v>
      </c>
      <c r="I110" s="557"/>
      <c r="J110" s="557"/>
      <c r="K110" s="558"/>
      <c r="L110" s="557"/>
      <c r="M110" s="559"/>
      <c r="N110" s="557"/>
      <c r="O110" s="559"/>
      <c r="P110" s="557"/>
      <c r="Q110" s="559"/>
      <c r="R110" s="557"/>
      <c r="S110" s="559"/>
      <c r="T110" s="560" t="s">
        <v>336</v>
      </c>
      <c r="U110" s="705" t="s">
        <v>208</v>
      </c>
      <c r="V110" s="561" t="s">
        <v>337</v>
      </c>
      <c r="W110" s="705">
        <v>43888</v>
      </c>
      <c r="X110" s="563" t="s">
        <v>338</v>
      </c>
      <c r="Y110" s="562">
        <v>43914</v>
      </c>
      <c r="Z110" s="553"/>
      <c r="AA110" s="562"/>
      <c r="AB110" s="564">
        <v>0</v>
      </c>
      <c r="AC110" s="565">
        <v>0</v>
      </c>
      <c r="AD110" s="566"/>
      <c r="AE110" s="565"/>
      <c r="AF110" s="566">
        <v>587</v>
      </c>
      <c r="AG110" s="565">
        <v>78652.13</v>
      </c>
      <c r="AH110" s="566"/>
      <c r="AI110" s="565"/>
      <c r="AJ110" s="565"/>
      <c r="AK110" s="565"/>
      <c r="AL110" s="564">
        <f t="shared" si="34"/>
        <v>587</v>
      </c>
      <c r="AM110" s="567">
        <f t="shared" si="34"/>
        <v>78652.13</v>
      </c>
      <c r="AN110" s="564">
        <f t="shared" si="39"/>
        <v>19</v>
      </c>
      <c r="AO110" s="565">
        <f>AC110+AM110-AW110</f>
        <v>2545.8099999999977</v>
      </c>
      <c r="AP110" s="564">
        <v>568</v>
      </c>
      <c r="AQ110" s="565">
        <v>76106.32</v>
      </c>
      <c r="AR110" s="566"/>
      <c r="AS110" s="564"/>
      <c r="AT110" s="565">
        <v>133.99</v>
      </c>
      <c r="AU110" s="565">
        <f t="shared" si="40"/>
        <v>0</v>
      </c>
      <c r="AV110" s="564">
        <f>AP110+AR110-AS110</f>
        <v>568</v>
      </c>
      <c r="AW110" s="565">
        <f>AV110*AT110</f>
        <v>76106.32</v>
      </c>
      <c r="AX110" s="576">
        <f>AV110</f>
        <v>568</v>
      </c>
      <c r="AY110" s="177">
        <f t="shared" si="37"/>
        <v>568</v>
      </c>
      <c r="AZ110" s="177">
        <f t="shared" si="30"/>
        <v>0</v>
      </c>
    </row>
    <row r="111" spans="2:52" s="273" customFormat="1" ht="20.25" customHeight="1">
      <c r="B111" s="258"/>
      <c r="C111" s="259" t="s">
        <v>39</v>
      </c>
      <c r="D111" s="570" t="s">
        <v>329</v>
      </c>
      <c r="E111" s="261" t="s">
        <v>95</v>
      </c>
      <c r="F111" s="471" t="s">
        <v>271</v>
      </c>
      <c r="G111" s="262" t="s">
        <v>38</v>
      </c>
      <c r="H111" s="262" t="s">
        <v>38</v>
      </c>
      <c r="I111" s="263"/>
      <c r="J111" s="263"/>
      <c r="K111" s="526"/>
      <c r="L111" s="263"/>
      <c r="M111" s="264"/>
      <c r="N111" s="263"/>
      <c r="O111" s="264"/>
      <c r="P111" s="263"/>
      <c r="Q111" s="264"/>
      <c r="R111" s="263"/>
      <c r="S111" s="264"/>
      <c r="T111" s="265" t="s">
        <v>330</v>
      </c>
      <c r="U111" s="701" t="s">
        <v>331</v>
      </c>
      <c r="V111" s="266" t="s">
        <v>311</v>
      </c>
      <c r="W111" s="701">
        <v>43854</v>
      </c>
      <c r="X111" s="268" t="s">
        <v>332</v>
      </c>
      <c r="Y111" s="267">
        <v>43914</v>
      </c>
      <c r="Z111" s="259"/>
      <c r="AA111" s="267"/>
      <c r="AB111" s="269">
        <v>0</v>
      </c>
      <c r="AC111" s="270">
        <v>0</v>
      </c>
      <c r="AD111" s="271"/>
      <c r="AE111" s="270"/>
      <c r="AF111" s="271">
        <v>135</v>
      </c>
      <c r="AG111" s="270">
        <v>5780.7</v>
      </c>
      <c r="AH111" s="271"/>
      <c r="AI111" s="270"/>
      <c r="AJ111" s="270"/>
      <c r="AK111" s="270"/>
      <c r="AL111" s="269">
        <f t="shared" si="34"/>
        <v>135</v>
      </c>
      <c r="AM111" s="404">
        <f t="shared" si="34"/>
        <v>5780.7</v>
      </c>
      <c r="AN111" s="269">
        <f t="shared" si="39"/>
        <v>0</v>
      </c>
      <c r="AO111" s="270">
        <f>AC111+AM111-AW111</f>
        <v>0</v>
      </c>
      <c r="AP111" s="269">
        <v>135</v>
      </c>
      <c r="AQ111" s="270">
        <v>5780.7</v>
      </c>
      <c r="AR111" s="269"/>
      <c r="AS111" s="269"/>
      <c r="AT111" s="270">
        <v>42.82</v>
      </c>
      <c r="AU111" s="270">
        <f t="shared" si="40"/>
        <v>0</v>
      </c>
      <c r="AV111" s="269">
        <f>AP111+AR111-AS111</f>
        <v>135</v>
      </c>
      <c r="AW111" s="270">
        <f>AV111*AT111</f>
        <v>5780.7</v>
      </c>
      <c r="AX111" s="371">
        <f>AV111</f>
        <v>135</v>
      </c>
      <c r="AY111" s="177">
        <f t="shared" si="37"/>
        <v>135</v>
      </c>
      <c r="AZ111" s="177">
        <f t="shared" si="30"/>
        <v>0</v>
      </c>
    </row>
    <row r="112" spans="2:52" s="317" customFormat="1" ht="20.25" customHeight="1">
      <c r="B112" s="304"/>
      <c r="C112" s="305" t="s">
        <v>39</v>
      </c>
      <c r="D112" s="306" t="s">
        <v>108</v>
      </c>
      <c r="E112" s="307" t="s">
        <v>81</v>
      </c>
      <c r="F112" s="469"/>
      <c r="G112" s="308" t="s">
        <v>38</v>
      </c>
      <c r="H112" s="308" t="s">
        <v>38</v>
      </c>
      <c r="I112" s="309">
        <v>14</v>
      </c>
      <c r="J112" s="309">
        <v>20</v>
      </c>
      <c r="K112" s="524">
        <v>102.1</v>
      </c>
      <c r="L112" s="309">
        <v>270</v>
      </c>
      <c r="M112" s="310">
        <v>27572.4</v>
      </c>
      <c r="N112" s="309">
        <v>300</v>
      </c>
      <c r="O112" s="310">
        <v>46101</v>
      </c>
      <c r="P112" s="309">
        <v>300</v>
      </c>
      <c r="Q112" s="310">
        <v>36618</v>
      </c>
      <c r="R112" s="309">
        <v>171</v>
      </c>
      <c r="S112" s="310">
        <v>17462.52</v>
      </c>
      <c r="T112" s="311" t="s">
        <v>82</v>
      </c>
      <c r="U112" s="697" t="s">
        <v>83</v>
      </c>
      <c r="V112" s="312" t="s">
        <v>65</v>
      </c>
      <c r="W112" s="697">
        <v>43329</v>
      </c>
      <c r="X112" s="318" t="s">
        <v>66</v>
      </c>
      <c r="Y112" s="313">
        <v>43354</v>
      </c>
      <c r="Z112" s="318"/>
      <c r="AA112" s="313"/>
      <c r="AB112" s="314">
        <v>172</v>
      </c>
      <c r="AC112" s="315">
        <v>17432.2</v>
      </c>
      <c r="AD112" s="316"/>
      <c r="AE112" s="315"/>
      <c r="AF112" s="316"/>
      <c r="AG112" s="315"/>
      <c r="AH112" s="316"/>
      <c r="AI112" s="315"/>
      <c r="AJ112" s="315"/>
      <c r="AK112" s="315"/>
      <c r="AL112" s="314">
        <f t="shared" si="34"/>
        <v>0</v>
      </c>
      <c r="AM112" s="408">
        <f t="shared" si="34"/>
        <v>0</v>
      </c>
      <c r="AN112" s="314">
        <f t="shared" si="39"/>
        <v>45</v>
      </c>
      <c r="AO112" s="315">
        <f t="shared" si="31"/>
        <v>4560.750000000002</v>
      </c>
      <c r="AP112" s="314">
        <v>130</v>
      </c>
      <c r="AQ112" s="315">
        <v>13175.5</v>
      </c>
      <c r="AR112" s="314"/>
      <c r="AS112" s="314">
        <v>3</v>
      </c>
      <c r="AT112" s="315">
        <v>101.35</v>
      </c>
      <c r="AU112" s="315">
        <f t="shared" si="40"/>
        <v>304.04999999999995</v>
      </c>
      <c r="AV112" s="314">
        <f t="shared" si="24"/>
        <v>127</v>
      </c>
      <c r="AW112" s="315">
        <f t="shared" si="36"/>
        <v>12871.449999999999</v>
      </c>
      <c r="AX112" s="375">
        <f t="shared" si="26"/>
        <v>127</v>
      </c>
      <c r="AY112" s="177">
        <f t="shared" si="37"/>
        <v>127</v>
      </c>
      <c r="AZ112" s="177">
        <f t="shared" si="30"/>
        <v>0</v>
      </c>
    </row>
    <row r="113" spans="2:52" s="317" customFormat="1" ht="20.25" customHeight="1">
      <c r="B113" s="304"/>
      <c r="C113" s="305" t="s">
        <v>39</v>
      </c>
      <c r="D113" s="306" t="s">
        <v>108</v>
      </c>
      <c r="E113" s="307" t="s">
        <v>81</v>
      </c>
      <c r="F113" s="469"/>
      <c r="G113" s="308" t="s">
        <v>38</v>
      </c>
      <c r="H113" s="308" t="s">
        <v>38</v>
      </c>
      <c r="I113" s="309"/>
      <c r="J113" s="309"/>
      <c r="K113" s="524"/>
      <c r="L113" s="309"/>
      <c r="M113" s="310"/>
      <c r="N113" s="309"/>
      <c r="O113" s="310"/>
      <c r="P113" s="309"/>
      <c r="Q113" s="310"/>
      <c r="R113" s="309"/>
      <c r="S113" s="310"/>
      <c r="T113" s="311" t="s">
        <v>84</v>
      </c>
      <c r="U113" s="697" t="s">
        <v>85</v>
      </c>
      <c r="V113" s="312" t="s">
        <v>51</v>
      </c>
      <c r="W113" s="697">
        <v>43434</v>
      </c>
      <c r="X113" s="318" t="s">
        <v>52</v>
      </c>
      <c r="Y113" s="313">
        <v>43446</v>
      </c>
      <c r="Z113" s="318"/>
      <c r="AA113" s="313"/>
      <c r="AB113" s="314">
        <v>171</v>
      </c>
      <c r="AC113" s="315">
        <v>18278.19</v>
      </c>
      <c r="AD113" s="316"/>
      <c r="AE113" s="315"/>
      <c r="AF113" s="316"/>
      <c r="AG113" s="315"/>
      <c r="AH113" s="316"/>
      <c r="AI113" s="315"/>
      <c r="AJ113" s="315"/>
      <c r="AK113" s="315"/>
      <c r="AL113" s="314">
        <f t="shared" si="34"/>
        <v>0</v>
      </c>
      <c r="AM113" s="408">
        <f t="shared" si="34"/>
        <v>0</v>
      </c>
      <c r="AN113" s="314">
        <f t="shared" si="39"/>
        <v>0</v>
      </c>
      <c r="AO113" s="315">
        <f>AC113+AM113-AW113</f>
        <v>0</v>
      </c>
      <c r="AP113" s="314">
        <v>171</v>
      </c>
      <c r="AQ113" s="315">
        <v>18278.19</v>
      </c>
      <c r="AR113" s="314"/>
      <c r="AS113" s="314"/>
      <c r="AT113" s="315">
        <v>106.89</v>
      </c>
      <c r="AU113" s="315">
        <f t="shared" si="40"/>
        <v>0</v>
      </c>
      <c r="AV113" s="314">
        <f t="shared" si="24"/>
        <v>171</v>
      </c>
      <c r="AW113" s="315">
        <f t="shared" si="36"/>
        <v>18278.19</v>
      </c>
      <c r="AX113" s="375">
        <f t="shared" si="26"/>
        <v>171</v>
      </c>
      <c r="AY113" s="177">
        <f t="shared" si="37"/>
        <v>171</v>
      </c>
      <c r="AZ113" s="177">
        <f t="shared" si="30"/>
        <v>0</v>
      </c>
    </row>
    <row r="114" spans="2:52" s="317" customFormat="1" ht="20.25" customHeight="1">
      <c r="B114" s="304"/>
      <c r="C114" s="305" t="s">
        <v>39</v>
      </c>
      <c r="D114" s="306" t="s">
        <v>108</v>
      </c>
      <c r="E114" s="307" t="s">
        <v>81</v>
      </c>
      <c r="F114" s="469" t="s">
        <v>339</v>
      </c>
      <c r="G114" s="308" t="s">
        <v>38</v>
      </c>
      <c r="H114" s="308" t="s">
        <v>38</v>
      </c>
      <c r="I114" s="309"/>
      <c r="J114" s="309"/>
      <c r="K114" s="524"/>
      <c r="L114" s="309"/>
      <c r="M114" s="310"/>
      <c r="N114" s="309"/>
      <c r="O114" s="310"/>
      <c r="P114" s="309"/>
      <c r="Q114" s="310"/>
      <c r="R114" s="309"/>
      <c r="S114" s="310"/>
      <c r="T114" s="311" t="s">
        <v>342</v>
      </c>
      <c r="U114" s="697" t="s">
        <v>343</v>
      </c>
      <c r="V114" s="312" t="s">
        <v>337</v>
      </c>
      <c r="W114" s="697">
        <v>43888</v>
      </c>
      <c r="X114" s="318" t="s">
        <v>338</v>
      </c>
      <c r="Y114" s="313">
        <v>43914</v>
      </c>
      <c r="Z114" s="318"/>
      <c r="AA114" s="313"/>
      <c r="AB114" s="314">
        <v>0</v>
      </c>
      <c r="AC114" s="315">
        <v>0</v>
      </c>
      <c r="AD114" s="316"/>
      <c r="AE114" s="315"/>
      <c r="AF114" s="316">
        <v>275</v>
      </c>
      <c r="AG114" s="315">
        <v>52148.25</v>
      </c>
      <c r="AH114" s="316"/>
      <c r="AI114" s="315"/>
      <c r="AJ114" s="315"/>
      <c r="AK114" s="315"/>
      <c r="AL114" s="314">
        <f t="shared" si="34"/>
        <v>275</v>
      </c>
      <c r="AM114" s="408">
        <f t="shared" si="34"/>
        <v>52148.25</v>
      </c>
      <c r="AN114" s="314">
        <f t="shared" si="39"/>
        <v>0</v>
      </c>
      <c r="AO114" s="315">
        <f>AC114+AM114-AW114</f>
        <v>0</v>
      </c>
      <c r="AP114" s="314">
        <v>275</v>
      </c>
      <c r="AQ114" s="315">
        <v>52148.25</v>
      </c>
      <c r="AR114" s="314"/>
      <c r="AS114" s="314"/>
      <c r="AT114" s="315">
        <v>189.63</v>
      </c>
      <c r="AU114" s="315">
        <f t="shared" si="40"/>
        <v>0</v>
      </c>
      <c r="AV114" s="314">
        <f>AP114+AR114-AS114</f>
        <v>275</v>
      </c>
      <c r="AW114" s="315">
        <f>AV114*AT114</f>
        <v>52148.25</v>
      </c>
      <c r="AX114" s="375">
        <f>AV114</f>
        <v>275</v>
      </c>
      <c r="AY114" s="177">
        <f t="shared" si="37"/>
        <v>275</v>
      </c>
      <c r="AZ114" s="177">
        <f t="shared" si="30"/>
        <v>0</v>
      </c>
    </row>
    <row r="115" spans="2:52" s="317" customFormat="1" ht="20.25" customHeight="1">
      <c r="B115" s="304"/>
      <c r="C115" s="305" t="s">
        <v>39</v>
      </c>
      <c r="D115" s="306" t="s">
        <v>108</v>
      </c>
      <c r="E115" s="307" t="s">
        <v>81</v>
      </c>
      <c r="F115" s="469" t="s">
        <v>339</v>
      </c>
      <c r="G115" s="308" t="s">
        <v>38</v>
      </c>
      <c r="H115" s="308" t="s">
        <v>38</v>
      </c>
      <c r="I115" s="309"/>
      <c r="J115" s="309"/>
      <c r="K115" s="524"/>
      <c r="L115" s="309"/>
      <c r="M115" s="310"/>
      <c r="N115" s="309"/>
      <c r="O115" s="310"/>
      <c r="P115" s="309"/>
      <c r="Q115" s="310"/>
      <c r="R115" s="309"/>
      <c r="S115" s="310"/>
      <c r="T115" s="311" t="s">
        <v>390</v>
      </c>
      <c r="U115" s="697" t="s">
        <v>391</v>
      </c>
      <c r="V115" s="312" t="s">
        <v>388</v>
      </c>
      <c r="W115" s="697">
        <v>43920</v>
      </c>
      <c r="X115" s="318" t="s">
        <v>389</v>
      </c>
      <c r="Y115" s="313">
        <v>43948</v>
      </c>
      <c r="Z115" s="318"/>
      <c r="AA115" s="313"/>
      <c r="AB115" s="314">
        <v>0</v>
      </c>
      <c r="AC115" s="315">
        <v>0</v>
      </c>
      <c r="AD115" s="316"/>
      <c r="AE115" s="315"/>
      <c r="AF115" s="316"/>
      <c r="AG115" s="315"/>
      <c r="AH115" s="316">
        <v>144</v>
      </c>
      <c r="AI115" s="315">
        <v>25973.28</v>
      </c>
      <c r="AJ115" s="315"/>
      <c r="AK115" s="315"/>
      <c r="AL115" s="314">
        <f t="shared" si="34"/>
        <v>144</v>
      </c>
      <c r="AM115" s="408">
        <f t="shared" si="34"/>
        <v>25973.28</v>
      </c>
      <c r="AN115" s="314">
        <f>AB115+AL115-AV115</f>
        <v>0</v>
      </c>
      <c r="AO115" s="315">
        <f>AC115+AM115-AW115</f>
        <v>0</v>
      </c>
      <c r="AP115" s="314">
        <v>144</v>
      </c>
      <c r="AQ115" s="315">
        <v>25973.28</v>
      </c>
      <c r="AR115" s="314"/>
      <c r="AS115" s="314"/>
      <c r="AT115" s="315">
        <v>180.37</v>
      </c>
      <c r="AU115" s="315">
        <f t="shared" si="40"/>
        <v>0</v>
      </c>
      <c r="AV115" s="314">
        <f>AP115+AR115-AS115</f>
        <v>144</v>
      </c>
      <c r="AW115" s="315">
        <f>AV115*AT115</f>
        <v>25973.28</v>
      </c>
      <c r="AX115" s="375">
        <f>AV115</f>
        <v>144</v>
      </c>
      <c r="AY115" s="177">
        <f t="shared" si="37"/>
        <v>144</v>
      </c>
      <c r="AZ115" s="177">
        <f t="shared" si="30"/>
        <v>0</v>
      </c>
    </row>
    <row r="116" spans="2:52" s="225" customFormat="1" ht="20.25" customHeight="1">
      <c r="B116" s="211"/>
      <c r="C116" s="212" t="s">
        <v>39</v>
      </c>
      <c r="D116" s="213" t="s">
        <v>109</v>
      </c>
      <c r="E116" s="214" t="s">
        <v>81</v>
      </c>
      <c r="F116" s="467"/>
      <c r="G116" s="215" t="s">
        <v>38</v>
      </c>
      <c r="H116" s="215" t="s">
        <v>38</v>
      </c>
      <c r="I116" s="216">
        <v>4</v>
      </c>
      <c r="J116" s="216">
        <v>10</v>
      </c>
      <c r="K116" s="522">
        <v>221.3</v>
      </c>
      <c r="L116" s="216">
        <v>40</v>
      </c>
      <c r="M116" s="217">
        <v>8850</v>
      </c>
      <c r="N116" s="216"/>
      <c r="O116" s="217"/>
      <c r="P116" s="216">
        <v>10</v>
      </c>
      <c r="Q116" s="217">
        <v>3370.2</v>
      </c>
      <c r="R116" s="216">
        <v>39</v>
      </c>
      <c r="S116" s="217">
        <v>8628.75</v>
      </c>
      <c r="T116" s="218" t="s">
        <v>86</v>
      </c>
      <c r="U116" s="695" t="s">
        <v>87</v>
      </c>
      <c r="V116" s="219" t="s">
        <v>51</v>
      </c>
      <c r="W116" s="695">
        <v>43434</v>
      </c>
      <c r="X116" s="221" t="s">
        <v>52</v>
      </c>
      <c r="Y116" s="220">
        <v>43446</v>
      </c>
      <c r="Z116" s="221"/>
      <c r="AA116" s="220"/>
      <c r="AB116" s="222">
        <v>34</v>
      </c>
      <c r="AC116" s="223">
        <v>7874.06</v>
      </c>
      <c r="AD116" s="224"/>
      <c r="AE116" s="223"/>
      <c r="AF116" s="224"/>
      <c r="AG116" s="223"/>
      <c r="AH116" s="224"/>
      <c r="AI116" s="223"/>
      <c r="AJ116" s="223"/>
      <c r="AK116" s="223"/>
      <c r="AL116" s="222">
        <f t="shared" si="34"/>
        <v>0</v>
      </c>
      <c r="AM116" s="400">
        <f t="shared" si="34"/>
        <v>0</v>
      </c>
      <c r="AN116" s="222">
        <f t="shared" si="39"/>
        <v>0</v>
      </c>
      <c r="AO116" s="223">
        <f t="shared" si="31"/>
        <v>0</v>
      </c>
      <c r="AP116" s="222">
        <v>34</v>
      </c>
      <c r="AQ116" s="223">
        <v>7874.06</v>
      </c>
      <c r="AR116" s="222"/>
      <c r="AS116" s="222"/>
      <c r="AT116" s="223">
        <v>231.59</v>
      </c>
      <c r="AU116" s="223">
        <f t="shared" si="40"/>
        <v>0</v>
      </c>
      <c r="AV116" s="222">
        <f t="shared" si="24"/>
        <v>34</v>
      </c>
      <c r="AW116" s="223">
        <f t="shared" si="36"/>
        <v>7874.06</v>
      </c>
      <c r="AX116" s="222">
        <f t="shared" si="26"/>
        <v>34</v>
      </c>
      <c r="AY116" s="177">
        <f t="shared" si="37"/>
        <v>34</v>
      </c>
      <c r="AZ116" s="177">
        <f t="shared" si="30"/>
        <v>0</v>
      </c>
    </row>
    <row r="117" spans="2:52" s="225" customFormat="1" ht="20.25" customHeight="1" hidden="1">
      <c r="B117" s="211"/>
      <c r="C117" s="212" t="s">
        <v>39</v>
      </c>
      <c r="D117" s="213" t="s">
        <v>109</v>
      </c>
      <c r="E117" s="214" t="s">
        <v>81</v>
      </c>
      <c r="F117" s="467"/>
      <c r="G117" s="215" t="s">
        <v>38</v>
      </c>
      <c r="H117" s="215" t="s">
        <v>38</v>
      </c>
      <c r="I117" s="216">
        <v>9.9</v>
      </c>
      <c r="J117" s="216">
        <v>10</v>
      </c>
      <c r="K117" s="678">
        <v>137.86</v>
      </c>
      <c r="L117" s="216">
        <v>99</v>
      </c>
      <c r="M117" s="217">
        <v>13648.140000000001</v>
      </c>
      <c r="N117" s="216"/>
      <c r="O117" s="217"/>
      <c r="P117" s="216"/>
      <c r="Q117" s="217"/>
      <c r="R117" s="216">
        <v>50</v>
      </c>
      <c r="S117" s="217">
        <v>6893</v>
      </c>
      <c r="T117" s="218"/>
      <c r="U117" s="695"/>
      <c r="V117" s="219"/>
      <c r="W117" s="695"/>
      <c r="X117" s="221"/>
      <c r="Y117" s="220"/>
      <c r="Z117" s="221"/>
      <c r="AA117" s="220"/>
      <c r="AB117" s="222"/>
      <c r="AC117" s="223"/>
      <c r="AD117" s="224"/>
      <c r="AE117" s="223"/>
      <c r="AF117" s="224"/>
      <c r="AG117" s="223"/>
      <c r="AH117" s="224"/>
      <c r="AI117" s="223"/>
      <c r="AJ117" s="223"/>
      <c r="AK117" s="223"/>
      <c r="AL117" s="222">
        <f aca="true" t="shared" si="41" ref="AL117:AM123">AD117+AF117+AH117</f>
        <v>0</v>
      </c>
      <c r="AM117" s="400">
        <f t="shared" si="41"/>
        <v>0</v>
      </c>
      <c r="AN117" s="222">
        <f t="shared" si="39"/>
        <v>0</v>
      </c>
      <c r="AO117" s="223">
        <f t="shared" si="31"/>
        <v>0</v>
      </c>
      <c r="AP117" s="222">
        <v>0</v>
      </c>
      <c r="AQ117" s="223">
        <v>0</v>
      </c>
      <c r="AR117" s="222"/>
      <c r="AS117" s="222"/>
      <c r="AT117" s="223"/>
      <c r="AU117" s="223">
        <f t="shared" si="40"/>
        <v>0</v>
      </c>
      <c r="AV117" s="222">
        <f t="shared" si="24"/>
        <v>0</v>
      </c>
      <c r="AW117" s="223">
        <f t="shared" si="36"/>
        <v>0</v>
      </c>
      <c r="AX117" s="222">
        <f t="shared" si="26"/>
        <v>0</v>
      </c>
      <c r="AY117" s="177">
        <f t="shared" si="37"/>
        <v>0</v>
      </c>
      <c r="AZ117" s="177">
        <f t="shared" si="30"/>
        <v>0</v>
      </c>
    </row>
    <row r="118" spans="2:52" s="225" customFormat="1" ht="20.25" customHeight="1" hidden="1">
      <c r="B118" s="211"/>
      <c r="C118" s="212" t="s">
        <v>39</v>
      </c>
      <c r="D118" s="213" t="s">
        <v>109</v>
      </c>
      <c r="E118" s="214" t="s">
        <v>81</v>
      </c>
      <c r="F118" s="467"/>
      <c r="G118" s="215" t="s">
        <v>38</v>
      </c>
      <c r="H118" s="215" t="s">
        <v>38</v>
      </c>
      <c r="I118" s="216">
        <v>4</v>
      </c>
      <c r="J118" s="216">
        <v>10</v>
      </c>
      <c r="K118" s="678">
        <v>1097.74</v>
      </c>
      <c r="L118" s="216">
        <v>40</v>
      </c>
      <c r="M118" s="217">
        <v>43909.6</v>
      </c>
      <c r="N118" s="216"/>
      <c r="O118" s="217"/>
      <c r="P118" s="216"/>
      <c r="Q118" s="217"/>
      <c r="R118" s="216">
        <v>10</v>
      </c>
      <c r="S118" s="217">
        <v>10977.4</v>
      </c>
      <c r="T118" s="218"/>
      <c r="U118" s="695"/>
      <c r="V118" s="219"/>
      <c r="W118" s="695"/>
      <c r="X118" s="221"/>
      <c r="Y118" s="220"/>
      <c r="Z118" s="221"/>
      <c r="AA118" s="220"/>
      <c r="AB118" s="222"/>
      <c r="AC118" s="223"/>
      <c r="AD118" s="224"/>
      <c r="AE118" s="223"/>
      <c r="AF118" s="224"/>
      <c r="AG118" s="223"/>
      <c r="AH118" s="224"/>
      <c r="AI118" s="223"/>
      <c r="AJ118" s="223"/>
      <c r="AK118" s="223"/>
      <c r="AL118" s="222">
        <f t="shared" si="41"/>
        <v>0</v>
      </c>
      <c r="AM118" s="400">
        <f t="shared" si="41"/>
        <v>0</v>
      </c>
      <c r="AN118" s="222">
        <f t="shared" si="39"/>
        <v>0</v>
      </c>
      <c r="AO118" s="223">
        <f t="shared" si="31"/>
        <v>0</v>
      </c>
      <c r="AP118" s="222">
        <v>0</v>
      </c>
      <c r="AQ118" s="223">
        <v>0</v>
      </c>
      <c r="AR118" s="222"/>
      <c r="AS118" s="222"/>
      <c r="AT118" s="223"/>
      <c r="AU118" s="223">
        <f t="shared" si="40"/>
        <v>0</v>
      </c>
      <c r="AV118" s="222">
        <f t="shared" si="24"/>
        <v>0</v>
      </c>
      <c r="AW118" s="223">
        <f t="shared" si="36"/>
        <v>0</v>
      </c>
      <c r="AX118" s="222">
        <f t="shared" si="26"/>
        <v>0</v>
      </c>
      <c r="AY118" s="177">
        <f t="shared" si="37"/>
        <v>0</v>
      </c>
      <c r="AZ118" s="177">
        <f t="shared" si="30"/>
        <v>0</v>
      </c>
    </row>
    <row r="119" spans="2:52" s="225" customFormat="1" ht="20.25" customHeight="1" hidden="1">
      <c r="B119" s="211"/>
      <c r="C119" s="212" t="s">
        <v>39</v>
      </c>
      <c r="D119" s="213" t="s">
        <v>109</v>
      </c>
      <c r="E119" s="214" t="s">
        <v>81</v>
      </c>
      <c r="F119" s="467"/>
      <c r="G119" s="215" t="s">
        <v>38</v>
      </c>
      <c r="H119" s="215" t="s">
        <v>38</v>
      </c>
      <c r="I119" s="216">
        <v>10</v>
      </c>
      <c r="J119" s="216">
        <v>5</v>
      </c>
      <c r="K119" s="678">
        <v>99</v>
      </c>
      <c r="L119" s="216">
        <v>50</v>
      </c>
      <c r="M119" s="217">
        <v>4950</v>
      </c>
      <c r="N119" s="216"/>
      <c r="O119" s="217"/>
      <c r="P119" s="216"/>
      <c r="Q119" s="217"/>
      <c r="R119" s="216">
        <v>30</v>
      </c>
      <c r="S119" s="217">
        <v>2970</v>
      </c>
      <c r="T119" s="218"/>
      <c r="U119" s="695"/>
      <c r="V119" s="219"/>
      <c r="W119" s="695"/>
      <c r="X119" s="221"/>
      <c r="Y119" s="220"/>
      <c r="Z119" s="221"/>
      <c r="AA119" s="220"/>
      <c r="AB119" s="222"/>
      <c r="AC119" s="223"/>
      <c r="AD119" s="224"/>
      <c r="AE119" s="223"/>
      <c r="AF119" s="224"/>
      <c r="AG119" s="223"/>
      <c r="AH119" s="224"/>
      <c r="AI119" s="223"/>
      <c r="AJ119" s="223"/>
      <c r="AK119" s="223"/>
      <c r="AL119" s="222">
        <f t="shared" si="41"/>
        <v>0</v>
      </c>
      <c r="AM119" s="400">
        <f t="shared" si="41"/>
        <v>0</v>
      </c>
      <c r="AN119" s="222">
        <f t="shared" si="39"/>
        <v>0</v>
      </c>
      <c r="AO119" s="223">
        <f t="shared" si="31"/>
        <v>0</v>
      </c>
      <c r="AP119" s="222">
        <v>0</v>
      </c>
      <c r="AQ119" s="223">
        <v>0</v>
      </c>
      <c r="AR119" s="222"/>
      <c r="AS119" s="222"/>
      <c r="AT119" s="223"/>
      <c r="AU119" s="223">
        <f t="shared" si="40"/>
        <v>0</v>
      </c>
      <c r="AV119" s="222">
        <f t="shared" si="24"/>
        <v>0</v>
      </c>
      <c r="AW119" s="223">
        <f t="shared" si="36"/>
        <v>0</v>
      </c>
      <c r="AX119" s="222">
        <f t="shared" si="26"/>
        <v>0</v>
      </c>
      <c r="AY119" s="177">
        <f t="shared" si="37"/>
        <v>0</v>
      </c>
      <c r="AZ119" s="177">
        <f t="shared" si="30"/>
        <v>0</v>
      </c>
    </row>
    <row r="120" spans="2:52" s="225" customFormat="1" ht="20.25" customHeight="1" hidden="1">
      <c r="B120" s="211"/>
      <c r="C120" s="212" t="s">
        <v>39</v>
      </c>
      <c r="D120" s="213" t="s">
        <v>109</v>
      </c>
      <c r="E120" s="214" t="s">
        <v>81</v>
      </c>
      <c r="F120" s="467"/>
      <c r="G120" s="215" t="s">
        <v>38</v>
      </c>
      <c r="H120" s="215" t="s">
        <v>38</v>
      </c>
      <c r="I120" s="216">
        <v>12</v>
      </c>
      <c r="J120" s="216">
        <v>5</v>
      </c>
      <c r="K120" s="678">
        <v>62.69</v>
      </c>
      <c r="L120" s="216">
        <v>60</v>
      </c>
      <c r="M120" s="217">
        <v>3761.3999999999996</v>
      </c>
      <c r="N120" s="216"/>
      <c r="O120" s="217"/>
      <c r="P120" s="216"/>
      <c r="Q120" s="217"/>
      <c r="R120" s="216">
        <v>60</v>
      </c>
      <c r="S120" s="217">
        <v>3761.4</v>
      </c>
      <c r="T120" s="218"/>
      <c r="U120" s="695"/>
      <c r="V120" s="219"/>
      <c r="W120" s="695"/>
      <c r="X120" s="221"/>
      <c r="Y120" s="220"/>
      <c r="Z120" s="221"/>
      <c r="AA120" s="220"/>
      <c r="AB120" s="222"/>
      <c r="AC120" s="223"/>
      <c r="AD120" s="224"/>
      <c r="AE120" s="223"/>
      <c r="AF120" s="224"/>
      <c r="AG120" s="223"/>
      <c r="AH120" s="224"/>
      <c r="AI120" s="223"/>
      <c r="AJ120" s="223"/>
      <c r="AK120" s="223"/>
      <c r="AL120" s="222">
        <f t="shared" si="41"/>
        <v>0</v>
      </c>
      <c r="AM120" s="400">
        <f t="shared" si="41"/>
        <v>0</v>
      </c>
      <c r="AN120" s="222">
        <f t="shared" si="39"/>
        <v>0</v>
      </c>
      <c r="AO120" s="223">
        <f t="shared" si="31"/>
        <v>0</v>
      </c>
      <c r="AP120" s="222">
        <v>0</v>
      </c>
      <c r="AQ120" s="223">
        <v>0</v>
      </c>
      <c r="AR120" s="222"/>
      <c r="AS120" s="222"/>
      <c r="AT120" s="223"/>
      <c r="AU120" s="223">
        <f t="shared" si="40"/>
        <v>0</v>
      </c>
      <c r="AV120" s="222">
        <f t="shared" si="24"/>
        <v>0</v>
      </c>
      <c r="AW120" s="223">
        <f t="shared" si="36"/>
        <v>0</v>
      </c>
      <c r="AX120" s="222">
        <f t="shared" si="26"/>
        <v>0</v>
      </c>
      <c r="AY120" s="177">
        <f t="shared" si="37"/>
        <v>0</v>
      </c>
      <c r="AZ120" s="177">
        <f t="shared" si="30"/>
        <v>0</v>
      </c>
    </row>
    <row r="121" spans="2:52" s="225" customFormat="1" ht="20.25" customHeight="1" hidden="1">
      <c r="B121" s="211"/>
      <c r="C121" s="212" t="s">
        <v>39</v>
      </c>
      <c r="D121" s="213" t="s">
        <v>109</v>
      </c>
      <c r="E121" s="214" t="s">
        <v>81</v>
      </c>
      <c r="F121" s="467"/>
      <c r="G121" s="215" t="s">
        <v>38</v>
      </c>
      <c r="H121" s="215" t="s">
        <v>38</v>
      </c>
      <c r="I121" s="216">
        <v>3.75</v>
      </c>
      <c r="J121" s="216">
        <v>4</v>
      </c>
      <c r="K121" s="678">
        <v>10795.3</v>
      </c>
      <c r="L121" s="216">
        <v>15</v>
      </c>
      <c r="M121" s="217">
        <v>161929.5</v>
      </c>
      <c r="N121" s="216"/>
      <c r="O121" s="217"/>
      <c r="P121" s="216">
        <v>10</v>
      </c>
      <c r="Q121" s="217">
        <v>92412.40000000001</v>
      </c>
      <c r="R121" s="216">
        <v>10</v>
      </c>
      <c r="S121" s="217">
        <v>107953</v>
      </c>
      <c r="T121" s="218"/>
      <c r="U121" s="695"/>
      <c r="V121" s="219"/>
      <c r="W121" s="695"/>
      <c r="X121" s="221"/>
      <c r="Y121" s="220"/>
      <c r="Z121" s="221"/>
      <c r="AA121" s="220"/>
      <c r="AB121" s="222"/>
      <c r="AC121" s="223"/>
      <c r="AD121" s="224"/>
      <c r="AE121" s="223"/>
      <c r="AF121" s="224"/>
      <c r="AG121" s="223"/>
      <c r="AH121" s="224"/>
      <c r="AI121" s="223"/>
      <c r="AJ121" s="223"/>
      <c r="AK121" s="223"/>
      <c r="AL121" s="222">
        <f t="shared" si="41"/>
        <v>0</v>
      </c>
      <c r="AM121" s="400">
        <f t="shared" si="41"/>
        <v>0</v>
      </c>
      <c r="AN121" s="222">
        <f t="shared" si="39"/>
        <v>0</v>
      </c>
      <c r="AO121" s="223">
        <f t="shared" si="31"/>
        <v>0</v>
      </c>
      <c r="AP121" s="222">
        <v>0</v>
      </c>
      <c r="AQ121" s="223">
        <v>0</v>
      </c>
      <c r="AR121" s="222"/>
      <c r="AS121" s="222"/>
      <c r="AT121" s="223"/>
      <c r="AU121" s="223">
        <f t="shared" si="40"/>
        <v>0</v>
      </c>
      <c r="AV121" s="222">
        <f t="shared" si="24"/>
        <v>0</v>
      </c>
      <c r="AW121" s="223">
        <f t="shared" si="36"/>
        <v>0</v>
      </c>
      <c r="AX121" s="222">
        <f t="shared" si="26"/>
        <v>0</v>
      </c>
      <c r="AY121" s="177">
        <f t="shared" si="37"/>
        <v>0</v>
      </c>
      <c r="AZ121" s="177">
        <f t="shared" si="30"/>
        <v>0</v>
      </c>
    </row>
    <row r="122" spans="2:52" s="225" customFormat="1" ht="20.25" customHeight="1" hidden="1">
      <c r="B122" s="211"/>
      <c r="C122" s="212" t="s">
        <v>39</v>
      </c>
      <c r="D122" s="213" t="s">
        <v>109</v>
      </c>
      <c r="E122" s="214" t="s">
        <v>81</v>
      </c>
      <c r="F122" s="467"/>
      <c r="G122" s="215" t="s">
        <v>38</v>
      </c>
      <c r="H122" s="215" t="s">
        <v>38</v>
      </c>
      <c r="I122" s="216">
        <v>500</v>
      </c>
      <c r="J122" s="216">
        <v>5</v>
      </c>
      <c r="K122" s="678">
        <v>77.87</v>
      </c>
      <c r="L122" s="216">
        <v>2500</v>
      </c>
      <c r="M122" s="217">
        <v>194675</v>
      </c>
      <c r="N122" s="216"/>
      <c r="O122" s="217"/>
      <c r="P122" s="216"/>
      <c r="Q122" s="217"/>
      <c r="R122" s="216">
        <v>500</v>
      </c>
      <c r="S122" s="217">
        <v>38935</v>
      </c>
      <c r="T122" s="218"/>
      <c r="U122" s="695"/>
      <c r="V122" s="219"/>
      <c r="W122" s="695"/>
      <c r="X122" s="221"/>
      <c r="Y122" s="220"/>
      <c r="Z122" s="221"/>
      <c r="AA122" s="220"/>
      <c r="AB122" s="222"/>
      <c r="AC122" s="223"/>
      <c r="AD122" s="224"/>
      <c r="AE122" s="223"/>
      <c r="AF122" s="224"/>
      <c r="AG122" s="223"/>
      <c r="AH122" s="224"/>
      <c r="AI122" s="223"/>
      <c r="AJ122" s="223"/>
      <c r="AK122" s="223"/>
      <c r="AL122" s="222">
        <f t="shared" si="41"/>
        <v>0</v>
      </c>
      <c r="AM122" s="400">
        <f t="shared" si="41"/>
        <v>0</v>
      </c>
      <c r="AN122" s="222">
        <f t="shared" si="39"/>
        <v>0</v>
      </c>
      <c r="AO122" s="223">
        <f t="shared" si="31"/>
        <v>0</v>
      </c>
      <c r="AP122" s="222">
        <v>0</v>
      </c>
      <c r="AQ122" s="223">
        <v>0</v>
      </c>
      <c r="AR122" s="222"/>
      <c r="AS122" s="222"/>
      <c r="AT122" s="223"/>
      <c r="AU122" s="223">
        <f t="shared" si="40"/>
        <v>0</v>
      </c>
      <c r="AV122" s="222">
        <f t="shared" si="24"/>
        <v>0</v>
      </c>
      <c r="AW122" s="223">
        <f t="shared" si="36"/>
        <v>0</v>
      </c>
      <c r="AX122" s="222">
        <f t="shared" si="26"/>
        <v>0</v>
      </c>
      <c r="AY122" s="177">
        <f t="shared" si="37"/>
        <v>0</v>
      </c>
      <c r="AZ122" s="177">
        <f t="shared" si="30"/>
        <v>0</v>
      </c>
    </row>
    <row r="123" spans="2:52" s="225" customFormat="1" ht="20.25" customHeight="1">
      <c r="B123" s="211"/>
      <c r="C123" s="212" t="s">
        <v>39</v>
      </c>
      <c r="D123" s="213" t="s">
        <v>109</v>
      </c>
      <c r="E123" s="214" t="s">
        <v>81</v>
      </c>
      <c r="F123" s="467" t="s">
        <v>339</v>
      </c>
      <c r="G123" s="215" t="s">
        <v>38</v>
      </c>
      <c r="H123" s="215" t="s">
        <v>38</v>
      </c>
      <c r="I123" s="216"/>
      <c r="J123" s="216"/>
      <c r="K123" s="678"/>
      <c r="L123" s="216"/>
      <c r="M123" s="217"/>
      <c r="N123" s="216"/>
      <c r="O123" s="217"/>
      <c r="P123" s="216"/>
      <c r="Q123" s="217"/>
      <c r="R123" s="216"/>
      <c r="S123" s="217"/>
      <c r="T123" s="218" t="s">
        <v>340</v>
      </c>
      <c r="U123" s="695" t="s">
        <v>341</v>
      </c>
      <c r="V123" s="219" t="s">
        <v>337</v>
      </c>
      <c r="W123" s="695">
        <v>43888</v>
      </c>
      <c r="X123" s="221" t="s">
        <v>338</v>
      </c>
      <c r="Y123" s="220">
        <v>43914</v>
      </c>
      <c r="Z123" s="221"/>
      <c r="AA123" s="220"/>
      <c r="AB123" s="222">
        <v>0</v>
      </c>
      <c r="AC123" s="223">
        <v>0</v>
      </c>
      <c r="AD123" s="224"/>
      <c r="AE123" s="223"/>
      <c r="AF123" s="224">
        <v>1</v>
      </c>
      <c r="AG123" s="223">
        <v>471.6</v>
      </c>
      <c r="AH123" s="224"/>
      <c r="AI123" s="223"/>
      <c r="AJ123" s="223"/>
      <c r="AK123" s="223"/>
      <c r="AL123" s="222">
        <f t="shared" si="41"/>
        <v>1</v>
      </c>
      <c r="AM123" s="400">
        <f t="shared" si="41"/>
        <v>471.6</v>
      </c>
      <c r="AN123" s="222">
        <f t="shared" si="39"/>
        <v>0</v>
      </c>
      <c r="AO123" s="223">
        <f t="shared" si="31"/>
        <v>0</v>
      </c>
      <c r="AP123" s="222">
        <v>1</v>
      </c>
      <c r="AQ123" s="223">
        <v>471.6</v>
      </c>
      <c r="AR123" s="222"/>
      <c r="AS123" s="222"/>
      <c r="AT123" s="223">
        <v>471.6</v>
      </c>
      <c r="AU123" s="223">
        <f t="shared" si="40"/>
        <v>0</v>
      </c>
      <c r="AV123" s="222">
        <f t="shared" si="24"/>
        <v>1</v>
      </c>
      <c r="AW123" s="223">
        <f t="shared" si="36"/>
        <v>471.6</v>
      </c>
      <c r="AX123" s="222">
        <f t="shared" si="26"/>
        <v>1</v>
      </c>
      <c r="AY123" s="177">
        <f t="shared" si="37"/>
        <v>1</v>
      </c>
      <c r="AZ123" s="177">
        <f t="shared" si="30"/>
        <v>0</v>
      </c>
    </row>
    <row r="124" spans="2:52" s="29" customFormat="1" ht="25.5" customHeight="1">
      <c r="B124" s="30"/>
      <c r="C124" s="31"/>
      <c r="D124" s="32" t="s">
        <v>98</v>
      </c>
      <c r="E124" s="88"/>
      <c r="F124" s="476"/>
      <c r="G124" s="89"/>
      <c r="H124" s="89"/>
      <c r="I124" s="90">
        <f aca="true" t="shared" si="42" ref="I124:Q124">SUM(I17:I122)</f>
        <v>2929.65</v>
      </c>
      <c r="J124" s="90">
        <f t="shared" si="42"/>
        <v>550</v>
      </c>
      <c r="K124" s="90">
        <f t="shared" si="42"/>
        <v>66625.26</v>
      </c>
      <c r="L124" s="90">
        <f t="shared" si="42"/>
        <v>51043</v>
      </c>
      <c r="M124" s="90">
        <f t="shared" si="42"/>
        <v>4128625.6599999997</v>
      </c>
      <c r="N124" s="90">
        <f t="shared" si="42"/>
        <v>14568</v>
      </c>
      <c r="O124" s="90">
        <f t="shared" si="42"/>
        <v>1450996.3000000003</v>
      </c>
      <c r="P124" s="90">
        <f t="shared" si="42"/>
        <v>21652</v>
      </c>
      <c r="Q124" s="90">
        <f t="shared" si="42"/>
        <v>3062354.63</v>
      </c>
      <c r="R124" s="90">
        <f>SUM(R17:R123)</f>
        <v>27801</v>
      </c>
      <c r="S124" s="90">
        <f>SUM(S17:S123)</f>
        <v>3058688.88</v>
      </c>
      <c r="T124" s="91"/>
      <c r="U124" s="716"/>
      <c r="V124" s="31"/>
      <c r="W124" s="706"/>
      <c r="X124" s="91"/>
      <c r="Y124" s="91"/>
      <c r="Z124" s="91"/>
      <c r="AA124" s="91"/>
      <c r="AB124" s="31">
        <f>SUM(AB19:AB116)</f>
        <v>11869</v>
      </c>
      <c r="AC124" s="31">
        <f>SUM(AC19:AC116)</f>
        <v>2295643.6886</v>
      </c>
      <c r="AD124" s="91">
        <f>SUM(AD19:AD116)</f>
        <v>0</v>
      </c>
      <c r="AE124" s="91">
        <f>SUM(AE19:AE116)</f>
        <v>0</v>
      </c>
      <c r="AF124" s="91">
        <f>SUM(AF19:AF123)</f>
        <v>128892</v>
      </c>
      <c r="AG124" s="91">
        <f>SUM(AG19:AG123)</f>
        <v>7193726.9399999995</v>
      </c>
      <c r="AH124" s="91">
        <f>SUM(AH19:AH123)</f>
        <v>18137</v>
      </c>
      <c r="AI124" s="91">
        <f>SUM(AI19:AI123)</f>
        <v>1197417.04</v>
      </c>
      <c r="AJ124" s="91"/>
      <c r="AK124" s="91"/>
      <c r="AL124" s="31">
        <f aca="true" t="shared" si="43" ref="AL124:AX124">SUM(AL19:AL123)</f>
        <v>147029</v>
      </c>
      <c r="AM124" s="31">
        <f t="shared" si="43"/>
        <v>8391143.979999999</v>
      </c>
      <c r="AN124" s="31">
        <f t="shared" si="43"/>
        <v>8858</v>
      </c>
      <c r="AO124" s="31">
        <f t="shared" si="43"/>
        <v>1526216.2720000162</v>
      </c>
      <c r="AP124" s="31">
        <f t="shared" si="43"/>
        <v>110266</v>
      </c>
      <c r="AQ124" s="31">
        <f t="shared" si="43"/>
        <v>7432127.368599999</v>
      </c>
      <c r="AR124" s="31">
        <f t="shared" si="43"/>
        <v>41699</v>
      </c>
      <c r="AS124" s="31">
        <f t="shared" si="43"/>
        <v>1930</v>
      </c>
      <c r="AT124" s="31">
        <f t="shared" si="43"/>
        <v>168683.3951238088</v>
      </c>
      <c r="AU124" s="31">
        <f t="shared" si="43"/>
        <v>445532.655</v>
      </c>
      <c r="AV124" s="31">
        <f t="shared" si="43"/>
        <v>150040</v>
      </c>
      <c r="AW124" s="31">
        <f t="shared" si="43"/>
        <v>9160571.39659998</v>
      </c>
      <c r="AX124" s="31">
        <f t="shared" si="43"/>
        <v>150040</v>
      </c>
      <c r="AY124" s="177">
        <f t="shared" si="37"/>
        <v>150040</v>
      </c>
      <c r="AZ124" s="177">
        <f t="shared" si="30"/>
        <v>0</v>
      </c>
    </row>
    <row r="125" spans="2:50" s="7" customFormat="1" ht="16.5">
      <c r="B125" s="34"/>
      <c r="C125" s="35"/>
      <c r="D125" s="36"/>
      <c r="E125" s="92"/>
      <c r="F125" s="477"/>
      <c r="G125" s="93"/>
      <c r="H125" s="93"/>
      <c r="I125" s="94"/>
      <c r="J125" s="94"/>
      <c r="K125" s="532"/>
      <c r="L125" s="94"/>
      <c r="M125" s="95"/>
      <c r="N125" s="94"/>
      <c r="O125" s="95"/>
      <c r="P125" s="94"/>
      <c r="Q125" s="95"/>
      <c r="R125" s="94"/>
      <c r="S125" s="95"/>
      <c r="T125" s="96"/>
      <c r="U125" s="717"/>
      <c r="V125" s="37"/>
      <c r="W125" s="707"/>
      <c r="X125" s="115"/>
      <c r="Y125" s="116"/>
      <c r="Z125" s="115"/>
      <c r="AA125" s="116"/>
      <c r="AB125" s="40"/>
      <c r="AC125" s="41"/>
      <c r="AD125" s="121"/>
      <c r="AE125" s="122"/>
      <c r="AF125" s="121"/>
      <c r="AG125" s="122"/>
      <c r="AH125" s="121"/>
      <c r="AI125" s="122"/>
      <c r="AJ125" s="122"/>
      <c r="AK125" s="122"/>
      <c r="AL125" s="40"/>
      <c r="AM125" s="410"/>
      <c r="AN125" s="40"/>
      <c r="AO125" s="41"/>
      <c r="AP125" s="94"/>
      <c r="AQ125" s="95"/>
      <c r="AR125" s="121"/>
      <c r="AS125" s="121"/>
      <c r="AT125" s="122"/>
      <c r="AU125" s="122"/>
      <c r="AV125" s="40"/>
      <c r="AW125" s="41"/>
      <c r="AX125" s="39"/>
    </row>
    <row r="126" spans="4:49" ht="16.5">
      <c r="D126" s="42"/>
      <c r="E126" s="97"/>
      <c r="F126" s="97"/>
      <c r="G126" s="74"/>
      <c r="I126" s="75"/>
      <c r="J126" s="75"/>
      <c r="K126" s="533"/>
      <c r="L126" s="97"/>
      <c r="AF126" s="123"/>
      <c r="AV126" s="43"/>
      <c r="AW126" s="26"/>
    </row>
    <row r="127" spans="1:52" s="47" customFormat="1" ht="20.25">
      <c r="A127" s="44"/>
      <c r="B127" s="44"/>
      <c r="C127" s="10"/>
      <c r="D127" s="45"/>
      <c r="E127" s="98" t="s">
        <v>99</v>
      </c>
      <c r="F127" s="98"/>
      <c r="G127" s="99"/>
      <c r="H127" s="98"/>
      <c r="I127" s="98" t="s">
        <v>100</v>
      </c>
      <c r="J127" s="98"/>
      <c r="K127" s="534"/>
      <c r="L127" s="100"/>
      <c r="M127" s="100"/>
      <c r="N127" s="100"/>
      <c r="O127" s="101">
        <f>O124+Q124+S124</f>
        <v>7572039.81</v>
      </c>
      <c r="P127" s="100"/>
      <c r="Q127" s="100"/>
      <c r="R127" s="100"/>
      <c r="S127" s="100"/>
      <c r="T127" s="100"/>
      <c r="U127" s="718"/>
      <c r="V127" s="48"/>
      <c r="W127" s="708"/>
      <c r="X127" s="98"/>
      <c r="Y127" s="99"/>
      <c r="Z127" s="98"/>
      <c r="AA127" s="98"/>
      <c r="AB127" s="46"/>
      <c r="AC127" s="48"/>
      <c r="AD127" s="98"/>
      <c r="AE127" s="98"/>
      <c r="AF127" s="98"/>
      <c r="AG127" s="98"/>
      <c r="AH127" s="98"/>
      <c r="AI127" s="98"/>
      <c r="AJ127" s="98"/>
      <c r="AK127" s="98"/>
      <c r="AL127" s="46"/>
      <c r="AM127" s="411"/>
      <c r="AN127" s="44"/>
      <c r="AO127" s="49"/>
      <c r="AP127" s="102"/>
      <c r="AQ127" s="98"/>
      <c r="AR127" s="130"/>
      <c r="AS127" s="131"/>
      <c r="AT127" s="132"/>
      <c r="AU127" s="133"/>
      <c r="AV127" s="51"/>
      <c r="AW127" s="52"/>
      <c r="AX127" s="50"/>
      <c r="AY127" s="50"/>
      <c r="AZ127" s="50"/>
    </row>
    <row r="128" spans="1:52" s="47" customFormat="1" ht="20.25">
      <c r="A128" s="44"/>
      <c r="B128" s="44"/>
      <c r="C128" s="10" t="s">
        <v>163</v>
      </c>
      <c r="D128" s="45"/>
      <c r="E128" s="102"/>
      <c r="F128" s="102"/>
      <c r="G128" s="98"/>
      <c r="H128" s="98"/>
      <c r="I128" s="98"/>
      <c r="J128" s="98"/>
      <c r="K128" s="534"/>
      <c r="L128" s="100"/>
      <c r="M128" s="100"/>
      <c r="N128" s="100"/>
      <c r="O128" s="100"/>
      <c r="P128" s="100"/>
      <c r="Q128" s="100"/>
      <c r="R128" s="100"/>
      <c r="S128" s="100"/>
      <c r="T128" s="100"/>
      <c r="U128" s="718"/>
      <c r="V128" s="48"/>
      <c r="W128" s="708"/>
      <c r="X128" s="98"/>
      <c r="Y128" s="99"/>
      <c r="Z128" s="98"/>
      <c r="AA128" s="98"/>
      <c r="AB128" s="46"/>
      <c r="AC128" s="48" t="s">
        <v>100</v>
      </c>
      <c r="AD128" s="98"/>
      <c r="AE128" s="98"/>
      <c r="AF128" s="98"/>
      <c r="AG128" s="98"/>
      <c r="AH128" s="98"/>
      <c r="AI128" s="98"/>
      <c r="AJ128" s="98"/>
      <c r="AK128" s="98"/>
      <c r="AL128" s="46"/>
      <c r="AM128" s="411"/>
      <c r="AN128" s="44"/>
      <c r="AO128" s="49"/>
      <c r="AP128" s="102"/>
      <c r="AQ128" s="98"/>
      <c r="AR128" s="130"/>
      <c r="AS128" s="131"/>
      <c r="AT128" s="134"/>
      <c r="AU128" s="133"/>
      <c r="AV128" s="51"/>
      <c r="AW128" s="53"/>
      <c r="AX128" s="50"/>
      <c r="AY128" s="50"/>
      <c r="AZ128" s="50"/>
    </row>
    <row r="129" spans="1:52" s="47" customFormat="1" ht="20.25">
      <c r="A129" s="44"/>
      <c r="B129" s="44"/>
      <c r="C129" s="676" t="s">
        <v>395</v>
      </c>
      <c r="D129" s="45"/>
      <c r="E129" s="102"/>
      <c r="F129" s="102"/>
      <c r="G129" s="98"/>
      <c r="H129" s="98"/>
      <c r="I129" s="98"/>
      <c r="J129" s="98"/>
      <c r="K129" s="534"/>
      <c r="L129" s="100"/>
      <c r="M129" s="100"/>
      <c r="N129" s="100"/>
      <c r="O129" s="100"/>
      <c r="P129" s="100"/>
      <c r="Q129" s="100"/>
      <c r="R129" s="100"/>
      <c r="S129" s="100"/>
      <c r="T129" s="100"/>
      <c r="U129" s="718"/>
      <c r="V129" s="48"/>
      <c r="W129" s="708"/>
      <c r="X129" s="98"/>
      <c r="Y129" s="99"/>
      <c r="Z129" s="98"/>
      <c r="AA129" s="98"/>
      <c r="AB129" s="46"/>
      <c r="AC129" s="48"/>
      <c r="AD129" s="98"/>
      <c r="AE129" s="98"/>
      <c r="AF129" s="98"/>
      <c r="AG129" s="124"/>
      <c r="AH129" s="98"/>
      <c r="AI129" s="98"/>
      <c r="AJ129" s="98"/>
      <c r="AK129" s="98"/>
      <c r="AL129" s="46"/>
      <c r="AM129" s="411"/>
      <c r="AN129" s="44"/>
      <c r="AO129" s="49"/>
      <c r="AP129" s="102"/>
      <c r="AQ129" s="98"/>
      <c r="AR129" s="135"/>
      <c r="AS129" s="131"/>
      <c r="AT129" s="132"/>
      <c r="AU129" s="133"/>
      <c r="AV129" s="51"/>
      <c r="AW129" s="54"/>
      <c r="AX129" s="50"/>
      <c r="AY129" s="50"/>
      <c r="AZ129" s="50"/>
    </row>
    <row r="130" spans="1:52" s="47" customFormat="1" ht="20.25">
      <c r="A130" s="55"/>
      <c r="B130" s="55"/>
      <c r="C130" s="7"/>
      <c r="D130" s="45"/>
      <c r="E130" s="103"/>
      <c r="F130" s="102"/>
      <c r="G130" s="104"/>
      <c r="H130" s="104"/>
      <c r="I130" s="105"/>
      <c r="J130" s="105"/>
      <c r="K130" s="535"/>
      <c r="L130" s="100"/>
      <c r="M130" s="100"/>
      <c r="N130" s="100"/>
      <c r="O130" s="100"/>
      <c r="P130" s="100"/>
      <c r="Q130" s="100"/>
      <c r="R130" s="100"/>
      <c r="S130" s="100"/>
      <c r="T130" s="100"/>
      <c r="U130" s="718"/>
      <c r="V130" s="48"/>
      <c r="W130" s="709"/>
      <c r="X130" s="117"/>
      <c r="Y130" s="99"/>
      <c r="Z130" s="99"/>
      <c r="AA130" s="99"/>
      <c r="AC130" s="56"/>
      <c r="AD130" s="99"/>
      <c r="AE130" s="99"/>
      <c r="AF130" s="99"/>
      <c r="AG130" s="99"/>
      <c r="AH130" s="99"/>
      <c r="AI130" s="99"/>
      <c r="AJ130" s="99"/>
      <c r="AK130" s="99"/>
      <c r="AM130" s="412"/>
      <c r="AN130" s="57"/>
      <c r="AO130" s="58"/>
      <c r="AP130" s="103"/>
      <c r="AQ130" s="136"/>
      <c r="AR130" s="130"/>
      <c r="AS130" s="131"/>
      <c r="AT130" s="132"/>
      <c r="AU130" s="133"/>
      <c r="AV130" s="59"/>
      <c r="AW130" s="60"/>
      <c r="AX130" s="50"/>
      <c r="AY130" s="50"/>
      <c r="AZ130" s="50"/>
    </row>
    <row r="131" spans="1:52" s="47" customFormat="1" ht="15.75" customHeight="1">
      <c r="A131" s="61"/>
      <c r="B131" s="61"/>
      <c r="C131" s="767" t="s">
        <v>101</v>
      </c>
      <c r="D131" s="62"/>
      <c r="E131" s="106" t="s">
        <v>101</v>
      </c>
      <c r="F131" s="98"/>
      <c r="G131" s="99"/>
      <c r="H131" s="106"/>
      <c r="I131" s="723" t="s">
        <v>102</v>
      </c>
      <c r="J131" s="723"/>
      <c r="K131" s="536"/>
      <c r="L131" s="107"/>
      <c r="M131" s="107"/>
      <c r="N131" s="107"/>
      <c r="O131" s="107"/>
      <c r="P131" s="107"/>
      <c r="Q131" s="107"/>
      <c r="R131" s="107"/>
      <c r="S131" s="107"/>
      <c r="T131" s="107"/>
      <c r="U131" s="719"/>
      <c r="V131" s="64"/>
      <c r="W131" s="710"/>
      <c r="X131" s="118"/>
      <c r="Y131" s="99"/>
      <c r="Z131" s="98"/>
      <c r="AA131" s="106"/>
      <c r="AB131" s="63"/>
      <c r="AC131" s="56" t="s">
        <v>102</v>
      </c>
      <c r="AD131" s="106"/>
      <c r="AE131" s="106"/>
      <c r="AF131" s="106"/>
      <c r="AG131" s="106"/>
      <c r="AH131" s="106"/>
      <c r="AI131" s="106"/>
      <c r="AJ131" s="106"/>
      <c r="AK131" s="106"/>
      <c r="AL131" s="63"/>
      <c r="AM131" s="413"/>
      <c r="AN131" s="61"/>
      <c r="AO131" s="63"/>
      <c r="AP131" s="137"/>
      <c r="AQ131" s="106"/>
      <c r="AR131" s="137"/>
      <c r="AS131" s="138"/>
      <c r="AT131" s="139"/>
      <c r="AU131" s="133"/>
      <c r="AV131" s="50"/>
      <c r="AW131" s="54"/>
      <c r="AX131" s="50"/>
      <c r="AY131" s="50"/>
      <c r="AZ131" s="50"/>
    </row>
    <row r="132" spans="1:52" s="70" customFormat="1" ht="18.75">
      <c r="A132" s="3"/>
      <c r="B132" s="3"/>
      <c r="C132" s="767"/>
      <c r="D132" s="66"/>
      <c r="E132" s="72"/>
      <c r="F132" s="75"/>
      <c r="G132" s="108"/>
      <c r="H132" s="108"/>
      <c r="I132" s="108"/>
      <c r="J132" s="108"/>
      <c r="K132" s="537"/>
      <c r="L132" s="109"/>
      <c r="M132" s="109"/>
      <c r="N132" s="109"/>
      <c r="O132" s="109"/>
      <c r="P132" s="109"/>
      <c r="Q132" s="109"/>
      <c r="R132" s="109"/>
      <c r="S132" s="109"/>
      <c r="T132" s="109"/>
      <c r="U132" s="720"/>
      <c r="V132" s="68"/>
      <c r="W132" s="711"/>
      <c r="X132" s="108"/>
      <c r="Y132" s="108"/>
      <c r="Z132" s="108"/>
      <c r="AA132" s="108"/>
      <c r="AB132" s="67"/>
      <c r="AC132" s="68"/>
      <c r="AD132" s="108"/>
      <c r="AE132" s="108"/>
      <c r="AF132" s="108"/>
      <c r="AG132" s="108"/>
      <c r="AH132" s="108"/>
      <c r="AI132" s="108"/>
      <c r="AJ132" s="108"/>
      <c r="AK132" s="108"/>
      <c r="AL132" s="67"/>
      <c r="AM132" s="414"/>
      <c r="AN132" s="69"/>
      <c r="AO132" s="67"/>
      <c r="AP132" s="140"/>
      <c r="AQ132" s="108"/>
      <c r="AR132" s="126"/>
      <c r="AS132" s="141"/>
      <c r="AT132" s="142"/>
      <c r="AU132" s="143"/>
      <c r="AV132" s="671"/>
      <c r="AW132" s="4"/>
      <c r="AX132" s="671"/>
      <c r="AY132" s="671"/>
      <c r="AZ132" s="671"/>
    </row>
    <row r="133" spans="1:52" s="70" customFormat="1" ht="66.75" customHeight="1">
      <c r="A133" s="3"/>
      <c r="B133" s="3"/>
      <c r="C133" s="3" t="s">
        <v>156</v>
      </c>
      <c r="D133" s="66"/>
      <c r="E133" s="724" t="s">
        <v>146</v>
      </c>
      <c r="F133" s="724"/>
      <c r="G133" s="724"/>
      <c r="H133" s="110"/>
      <c r="I133" s="111"/>
      <c r="J133" s="111"/>
      <c r="K133" s="538"/>
      <c r="L133" s="111"/>
      <c r="M133" s="111"/>
      <c r="N133" s="111"/>
      <c r="O133" s="111"/>
      <c r="P133" s="111"/>
      <c r="Q133" s="111"/>
      <c r="R133" s="111"/>
      <c r="S133" s="111"/>
      <c r="T133" s="111"/>
      <c r="U133" s="721"/>
      <c r="V133" s="71"/>
      <c r="W133" s="712"/>
      <c r="X133" s="119"/>
      <c r="Y133" s="119"/>
      <c r="Z133" s="72"/>
      <c r="AA133" s="72"/>
      <c r="AB133" s="3"/>
      <c r="AC133" s="6"/>
      <c r="AD133" s="72"/>
      <c r="AE133" s="72"/>
      <c r="AF133" s="72"/>
      <c r="AG133" s="72"/>
      <c r="AH133" s="72"/>
      <c r="AI133" s="72"/>
      <c r="AJ133" s="72"/>
      <c r="AK133" s="72"/>
      <c r="AL133" s="3"/>
      <c r="AM133" s="33"/>
      <c r="AN133" s="7"/>
      <c r="AO133" s="3"/>
      <c r="AP133" s="126"/>
      <c r="AQ133" s="72"/>
      <c r="AR133" s="126"/>
      <c r="AS133" s="144"/>
      <c r="AT133" s="142"/>
      <c r="AU133" s="143"/>
      <c r="AV133" s="671"/>
      <c r="AW133" s="4"/>
      <c r="AX133" s="671"/>
      <c r="AY133" s="671"/>
      <c r="AZ133" s="671"/>
    </row>
    <row r="134" spans="3:50" s="6" customFormat="1" ht="16.5">
      <c r="C134" s="4"/>
      <c r="D134" s="5"/>
      <c r="E134" s="73"/>
      <c r="F134" s="73"/>
      <c r="G134" s="73"/>
      <c r="H134" s="73"/>
      <c r="I134" s="73"/>
      <c r="J134" s="73"/>
      <c r="K134" s="510"/>
      <c r="L134" s="73"/>
      <c r="M134" s="73"/>
      <c r="N134" s="73"/>
      <c r="O134" s="73"/>
      <c r="P134" s="73"/>
      <c r="Q134" s="72"/>
      <c r="R134" s="72"/>
      <c r="S134" s="72"/>
      <c r="T134" s="74"/>
      <c r="U134" s="713"/>
      <c r="V134" s="3"/>
      <c r="W134" s="681"/>
      <c r="X134" s="72"/>
      <c r="Y134" s="72"/>
      <c r="Z134" s="72"/>
      <c r="AA134" s="72"/>
      <c r="AB134" s="3"/>
      <c r="AD134" s="73"/>
      <c r="AE134" s="73"/>
      <c r="AF134" s="73"/>
      <c r="AG134" s="73"/>
      <c r="AH134" s="73"/>
      <c r="AI134" s="73"/>
      <c r="AJ134" s="73"/>
      <c r="AK134" s="73"/>
      <c r="AM134" s="415"/>
      <c r="AN134" s="671"/>
      <c r="AP134" s="145"/>
      <c r="AQ134" s="73"/>
      <c r="AR134" s="145"/>
      <c r="AS134" s="145"/>
      <c r="AT134" s="73"/>
      <c r="AU134" s="73"/>
      <c r="AV134" s="670"/>
      <c r="AX134" s="670"/>
    </row>
  </sheetData>
  <sheetProtection/>
  <mergeCells count="43">
    <mergeCell ref="AV15:AW15"/>
    <mergeCell ref="C131:C132"/>
    <mergeCell ref="I131:J131"/>
    <mergeCell ref="E133:G133"/>
    <mergeCell ref="AP14:AQ15"/>
    <mergeCell ref="AR14:AR15"/>
    <mergeCell ref="AS14:AU15"/>
    <mergeCell ref="AV14:AX14"/>
    <mergeCell ref="N15:O15"/>
    <mergeCell ref="P15:Q15"/>
    <mergeCell ref="AD15:AE15"/>
    <mergeCell ref="AF15:AG15"/>
    <mergeCell ref="AH15:AI15"/>
    <mergeCell ref="X14:Y15"/>
    <mergeCell ref="Z14:AA15"/>
    <mergeCell ref="AB14:AC15"/>
    <mergeCell ref="AD14:AK14"/>
    <mergeCell ref="AL14:AM15"/>
    <mergeCell ref="AN14:AO15"/>
    <mergeCell ref="AJ15:AK15"/>
    <mergeCell ref="K14:K16"/>
    <mergeCell ref="L14:M15"/>
    <mergeCell ref="N14:S14"/>
    <mergeCell ref="T14:T16"/>
    <mergeCell ref="U14:U16"/>
    <mergeCell ref="V14:W15"/>
    <mergeCell ref="R15:S15"/>
    <mergeCell ref="AP13:AX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B6:AX6"/>
    <mergeCell ref="B7:AX7"/>
    <mergeCell ref="B8:AX8"/>
    <mergeCell ref="B9:AX9"/>
    <mergeCell ref="B10:AX10"/>
    <mergeCell ref="B11:AX11"/>
  </mergeCells>
  <printOptions/>
  <pageMargins left="0.2362204724409449" right="0.2362204724409449" top="0.7480314960629921" bottom="0.7480314960629921" header="0.31496062992125984" footer="0.31496062992125984"/>
  <pageSetup fitToHeight="2" horizontalDpi="180" verticalDpi="180" orientation="portrait" paperSize="9" scale="40" r:id="rId1"/>
  <rowBreaks count="1" manualBreakCount="1">
    <brk id="111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Oksana_Vyshovska</dc:creator>
  <cp:keywords/>
  <dc:description/>
  <cp:lastModifiedBy>Komputer</cp:lastModifiedBy>
  <cp:lastPrinted>2020-06-05T08:47:26Z</cp:lastPrinted>
  <dcterms:created xsi:type="dcterms:W3CDTF">2019-01-15T13:24:53Z</dcterms:created>
  <dcterms:modified xsi:type="dcterms:W3CDTF">2020-07-03T06:37:03Z</dcterms:modified>
  <cp:category/>
  <cp:version/>
  <cp:contentType/>
  <cp:contentStatus/>
</cp:coreProperties>
</file>